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290" activeTab="0"/>
  </bookViews>
  <sheets>
    <sheet name="Sheet1" sheetId="1" r:id="rId1"/>
  </sheets>
  <definedNames/>
  <calcPr fullCalcOnLoad="1"/>
</workbook>
</file>

<file path=xl/comments1.xml><?xml version="1.0" encoding="utf-8"?>
<comments xmlns="http://schemas.openxmlformats.org/spreadsheetml/2006/main">
  <authors>
    <author>Jouni V?liaho</author>
    <author>honkala</author>
    <author>Meller, Kalle I</author>
  </authors>
  <commentList>
    <comment ref="I12" authorId="0">
      <text>
        <r>
          <rPr>
            <b/>
            <sz val="8"/>
            <rFont val="Tahoma"/>
            <family val="2"/>
          </rPr>
          <t>RUUDUN MAASTOTYYPIT NELIÖKILOMETREINÄ (km2): Pyritään karkeasti arvioimaan maastotyypit neliökilometrin tarkkuudella. Peruskartoissa on 1 km x 1 km ruudutus, mikä helpottaa arviointia. Huom! Sarakkeet ”vesistöä” ja ”maapinta-alaa” tekevät yhteensä aina 100 km2 (osaruuduissa 25 km2) lukuun ottamatta niitä ruutuja, joista osa jää valtakunnan rajojen ulkopuolelle! Näistä arvioidaan ja tutkitaan vain Suomen puoleiset pinta-alat. ”ACCGEN-kuusikko” tarkoittaa vankkarunkoista ja vanhaa ”hakkuukypsää” kliimaksikuusikkoa, joka on mm. kanahaukan mieluista pesimäympäristöä.</t>
        </r>
        <r>
          <rPr>
            <sz val="8"/>
            <rFont val="Tahoma"/>
            <family val="2"/>
          </rPr>
          <t xml:space="preserve">
</t>
        </r>
      </text>
    </comment>
    <comment ref="R12" authorId="0">
      <text>
        <r>
          <rPr>
            <b/>
            <sz val="8"/>
            <rFont val="Tahoma"/>
            <family val="2"/>
          </rPr>
          <t>MAASTOTYYPPIEN LUOKITTELU: Mikäli pinta-alojen arvioinnissa on huomioitu maastossa liikkumisen yhteydessä havaitut uudet avohakkuut, taajamien rakentamiset jne., ruutuun merkitään 1. Mikäli arviointi on suoritettu pelkästään kartan perusteella, ruutuun merkitään 2.</t>
        </r>
      </text>
    </comment>
    <comment ref="B19" authorId="0">
      <text>
        <r>
          <rPr>
            <b/>
            <sz val="8"/>
            <rFont val="Tahoma"/>
            <family val="2"/>
          </rPr>
          <t>KULUVANA VUONNA TUTKIMATTA JÄÄNEIDEN MAASTOTYYPPIEN OSUUDET NELIÖKILOMETREINÄ (km2): Tutkimuksen periaatteena ja onnistumisen edellytyksenä on, että koko ruutu tutkitaan joka vuosi. Jotta vajaasti tutkittujen ruutujen tulokset eivät menisi kokonaan hukkaan, voidaan tässä ilmoittaa tutkimattomien alueiden pinta-alat. Erillistä ruutulomaketta toivotaan vajaasti tutkitun ruudun parhaiten tunnetulta neljännekseltä
.</t>
        </r>
      </text>
    </comment>
    <comment ref="H19" authorId="0">
      <text>
        <r>
          <rPr>
            <b/>
            <sz val="8"/>
            <rFont val="Tahoma"/>
            <family val="2"/>
          </rPr>
          <t xml:space="preserve">HENKILÖITÄ: Ilmoitetaan ruudun tutkimiseen osallistuneiden henkilöiden lukumäärä.
</t>
        </r>
      </text>
    </comment>
    <comment ref="J19" authorId="0">
      <text>
        <r>
          <rPr>
            <b/>
            <sz val="8"/>
            <rFont val="Tahoma"/>
            <family val="2"/>
          </rPr>
          <t>TYÖMÄÄRÄ MIESTYÖTUNTEINA: Retkitunneista pyritään pitämään kirjaa. Jos tarkkoja tuntimääriä ei tiedetä, ne arvioidaan. Huom! Pöllösarakkeilla kysytään yöaikaan ja hämärissä retkeiltyjä tunteja.</t>
        </r>
      </text>
    </comment>
    <comment ref="Y19" authorId="0">
      <text>
        <r>
          <rPr>
            <b/>
            <sz val="8"/>
            <rFont val="Tahoma"/>
            <family val="2"/>
          </rPr>
          <t>AIEMPI TIETÄMYS (tutkimusruudun haukoista ja pöllöistä):
0 = olematon; ei ainuttakaan pesää tiedossa aiemmilta vuosilta
1 = vähäinen; jokunen hajapesä tiedossa aiemmilta vuosilta
2 = kohtalainen; useita pesiä tiedossa aiemmilta vuosilta
3 = hyvä; käytännössä ”kaikki” ruudun pesät tiedossa jo aiemmilta vuosilta</t>
        </r>
      </text>
    </comment>
    <comment ref="AA19" authorId="0">
      <text>
        <r>
          <rPr>
            <b/>
            <sz val="8"/>
            <rFont val="Tahoma"/>
            <family val="2"/>
          </rPr>
          <t>SEURANNAN KOHTEET: Pyritään ilmoittamaan kaikki petolinnut (sekä päiväpetolinnut että pöllöt). Jotta tässäkin suhteessa vajaasti tutkittujen ruutujen tulokset eivät menisi kokonaan hukkaan, voidaan erikoistapauksissa ilmoittaa tulokset seuraavasti (jos kaikki petolinnut ilmoitettu, sarake jätetään tyhjäksi):
H = ilmoitettu vain päiväpetolinnut (haukat) 
P = ilmoitettu vain pöllöt
X = ilmoitettu vain tietty laji/tietyt lajit (tarkempi selvitys kohtaan LISÄTIETOJA)</t>
        </r>
      </text>
    </comment>
    <comment ref="V2" authorId="0">
      <text>
        <r>
          <rPr>
            <b/>
            <sz val="8"/>
            <rFont val="Tahoma"/>
            <family val="2"/>
          </rPr>
          <t>VUOSILUKU: kahdella numerolla, esim. 2004 = 04</t>
        </r>
      </text>
    </comment>
    <comment ref="V6" authorId="0">
      <text>
        <r>
          <rPr>
            <b/>
            <sz val="8"/>
            <rFont val="Tahoma"/>
            <family val="2"/>
          </rPr>
          <t>RENGASTAJANUMERO: Kaikille ruutuvastaaville annetaan ”rengastajanumero” riippumatta siitä, ovatko he rengastajia vai eivät. Jos numeroa ei tiedetä, kohta jätetään tyhjäksi.</t>
        </r>
      </text>
    </comment>
    <comment ref="B12" authorId="0">
      <text>
        <r>
          <rPr>
            <b/>
            <sz val="8"/>
            <rFont val="Tahoma"/>
            <family val="2"/>
          </rPr>
          <t>RUUDUN YHTENÄISKOORDINAATIT: Sarakkeelle on esipainettu yhtenäiskoordinaatiston tunnus 3. Niinpä esim. yhtenäiskoordinaatistoruutu 667:39 tulee merkityksi lomakkeelle p: 667 ja i: 339.</t>
        </r>
      </text>
    </comment>
    <comment ref="I26" authorId="0">
      <text>
        <r>
          <rPr>
            <b/>
            <sz val="8"/>
            <rFont val="Tahoma"/>
            <family val="2"/>
          </rPr>
          <t>LENTOPOIKUEITA, EI PESÄLÖYTÖÄ: Tähän niiden ruudussa tavattujen lentopoikueiden lukumäärä, jotka voidaan varmasti olettaa ruudussa syntyneiksi, mutta joiden pesiä ei löydetty.</t>
        </r>
      </text>
    </comment>
    <comment ref="E27" authorId="0">
      <text>
        <r>
          <rPr>
            <b/>
            <sz val="8"/>
            <rFont val="Tahoma"/>
            <family val="2"/>
          </rPr>
          <t>LÖYDETTYJÄ PESIÄ – VARMASTI MUNITTU: Tässä ilmoitetaan löydettyjen munapesien, poikaspesien ja lentopoikaspesien yhteismäärä. Jotkut lajit saattavat munia uuden pesyeen, jos edellinen pian muninnan jälkeen tuhoutuu. Kultakin parilta huomioidaan tässä vain yksi pesye. Jokaisesta asutusta pesästä täytetään lisäksi erillinen PESÄILMOITUS.</t>
        </r>
      </text>
    </comment>
    <comment ref="G27" authorId="0">
      <text>
        <r>
          <rPr>
            <b/>
            <sz val="8"/>
            <rFont val="Tahoma"/>
            <family val="2"/>
          </rPr>
          <t>LÖYDETTYJÄ PESIÄ – ASUTTU, EI MUNITTU: Tässä ilmoitetaan ns. ”koristeltujen” pesien lukumäärät, joihin ei todennäköisesti ole lainkaan munittu ja jotka ovat eri reviirillä kuin ne, joihin on munittu. Falco-lajeilla ja pöllöillä koristeluksi katsotaan pesäkuopan kaavinta. Jokaisesta asutusta pesästä täytetään lisäksi erillinen PESÄILMOITUS.</t>
        </r>
      </text>
    </comment>
    <comment ref="K28" authorId="0">
      <text>
        <r>
          <rPr>
            <b/>
            <sz val="8"/>
            <rFont val="Tahoma"/>
            <family val="2"/>
          </rPr>
          <t>ASUTTUJA REVIIREJÄ YHTEENSÄ – MINIMI: Ilmoitetaan laskemalla yhteen kolme edellistä saraketta ja lisäämällä siihen ruudussa varmasti todettujen asuttujen reviirien määrä, joilta asuttua pesää tai poikuetta ei ole löytynyt (soidinhuhuileva pöllö, pitkin kevättä kisaileva haukkapari jne.). Lukumäärä ilmoitetaan aina numeerisesti.</t>
        </r>
      </text>
    </comment>
    <comment ref="M28" authorId="0">
      <text>
        <r>
          <rPr>
            <b/>
            <sz val="8"/>
            <rFont val="Tahoma"/>
            <family val="2"/>
          </rPr>
          <t>ASUTTUJA REVIIREJÄ YHTEENSÄ – MAKSIMI: Ilmoitetaan edellisen kohdan lukumäärä lisättynä perusteltavissa olevalla määrällä toistaiseksi löytymättömiä mutta ruudusta ehkä löydettävissä olevia pareja tai reviireitä (esim. lajin elinympäristöä on ruudussa enemmänkin, mutta sitä ei ehditty tutkia; arvioidaan, montako reviiriä tälle alueelle mahtuisi). Tässä kohdassa voidaan myös ilmoittaa laji, jonka pesää tai reviiriä ei ole kuluvana vuonna lainkaan löytynyt, mutta jonka voidaan perustellusti olettaa asuvan ruudussa (esim. tavattu aiempina vuosina säännöllisesti pesimäaikaan). Jos reviirien maksimimäärästä ei ole mitään käsitystä, voidaan merkitä + tai + +. Jos laji ei varmasti pesi ruudussa, merkintä on - tai - - . Muutoin lukumäärä pyritään aina arvioimaan, karkeakin arvio on aina parempi kuin tyhjä sarake.</t>
        </r>
      </text>
    </comment>
    <comment ref="O27" authorId="0">
      <text>
        <r>
          <rPr>
            <b/>
            <sz val="8"/>
            <rFont val="Tahoma"/>
            <family val="2"/>
          </rPr>
          <t>MUNAPESIÄ, JOIDEN LOPPUTULOS ON TIEDOSSA: Tässä ilmoitetaan niiden pesien lukumäärä, joihin on varmasti munittu ja joiden tarkka poikasmäärä on tiedossa. Myös tuhoutuneet munapesät lasketaan: lopputulos eli poikasmäärä niiden osalta on nolla.</t>
        </r>
      </text>
    </comment>
    <comment ref="Q27" authorId="0">
      <text>
        <r>
          <rPr>
            <b/>
            <sz val="8"/>
            <rFont val="Tahoma"/>
            <family val="2"/>
          </rPr>
          <t>ISOJA POIKASIA YHTEENSÄ: Tässä ilmoitetaan edellisen kohdan munapesissä varttuneiden isojen (rengastusikäisten) poikasten yhteismäärä. Kuolleita poikasia ei lasketa lukuun. (Luku voi olla myös 0, jos kaikki muna- tai poikaspesät ovat tuhoutuneet!)</t>
        </r>
      </text>
    </comment>
    <comment ref="S26" authorId="0">
      <text>
        <r>
          <rPr>
            <b/>
            <sz val="8"/>
            <rFont val="Tahoma"/>
            <family val="2"/>
          </rPr>
          <t>TIEDOSSA OLEVAT PÖNTÖT JA TEKOPESÄT: Ilmoitetaan sen lajin kohdalla, jolle ne on ensisijaisesti tarkoitettu (tai joka pesii), kuitenkin siten, että risupesät ilmoitetaan päiväpetolintujen sarakkeissa (lapinpöllölle tarkoitetut isot risupesät sarakkeessa ACCGEN, ja pienet risupesät vaikka sarvipöllö tai tuulihaukka pesisi, sarakkeessa FALSUB tai FALCOL), pöntöt ja pesälaatikot pöllöjen sarakkeissa paitsi tuulihaukan avopöntöt, jotka ilmoitetaan sarakkeessa FALTIN, vaikka sarvipöllö pesisi. Koskelon- ja telkänpöntöt ilmoitetaan pöllönpönttöinä.</t>
        </r>
      </text>
    </comment>
    <comment ref="U26" authorId="1">
      <text>
        <r>
          <rPr>
            <b/>
            <sz val="9"/>
            <rFont val="Tahoma"/>
            <family val="2"/>
          </rPr>
          <t>Ilmoitetaan havainnoinnin aktiivisuus erikseen kunkin ilmoitettavan lajin osalta:
A: kaikkien tiedossa olevien pesäpaikkojen lisäksi tarkastettu käytännöllisesti katsoen kaikki
potentiaaliset lajille soveltuvat pesäpaikat (tai: havainnointiteho kasvanut selvästi aiemmista
vuosista).
B: tarkastettu kaikki tiedossa olevat pesäpaikat sekä joitakin mahdollisia uusia paikkoja (tai:
havainnointiteho kasvanut hieman verrattuna aiempiin vuosiin).
C: tarkastettu kaikki tiedossa olevat pesäpaikat (tai: havainnointiteho pysynyt kutakuinkin
vakiona).
D: joitakin tiedossa olevia pesäpaikkoja jäänyt tarkastamatta (tai: havainnointiteho hieman
laskenut).
E: pesäpaikkojen tarkastus on perustunut satunnaisiin pesälöytöihin (tai: havainnointiteho selvästi
laskenut).</t>
        </r>
        <r>
          <rPr>
            <sz val="9"/>
            <rFont val="Tahoma"/>
            <family val="2"/>
          </rPr>
          <t xml:space="preserve">
</t>
        </r>
      </text>
    </comment>
    <comment ref="B43" authorId="2">
      <text>
        <r>
          <rPr>
            <sz val="9"/>
            <rFont val="Tahoma"/>
            <family val="2"/>
          </rPr>
          <t xml:space="preserve">Esim. FALPER, FALRUS, MILMIG, CIRPYG, CIRMAC, FALVES, AQUCLA, NYCSCA
</t>
        </r>
      </text>
    </comment>
    <comment ref="H12" authorId="2">
      <text>
        <r>
          <rPr>
            <b/>
            <sz val="9"/>
            <rFont val="Tahoma"/>
            <family val="2"/>
          </rPr>
          <t>PERUS-/OSARUUTU. Mikäli on kyse koko 10 km x 10 km perusruudun tiedoista, merkitään sarakkeelle P. Erikoistapauksissa ruutulomake voidaan täyttää myös erityisen hyvin tutkittujen 5 km x 5 km osaruutujen osalta. Osaruutuja voi käyttää myös silloin kun suuri osa perusruudusta on esimerkiksi merta tai Suomen rajojen ulkopuolella. Osaruudut merkitään kirjaimilla A (yhteinen kulma 10 km2 ruudun kanssa vasen alakulma), B (vasen yläkulma), C (oikea alakulma) tai D (oikea yläkulma).</t>
        </r>
        <r>
          <rPr>
            <sz val="9"/>
            <rFont val="Tahoma"/>
            <family val="2"/>
          </rPr>
          <t xml:space="preserve">
</t>
        </r>
      </text>
    </comment>
  </commentList>
</comments>
</file>

<file path=xl/sharedStrings.xml><?xml version="1.0" encoding="utf-8"?>
<sst xmlns="http://schemas.openxmlformats.org/spreadsheetml/2006/main" count="82" uniqueCount="80">
  <si>
    <t>P E T O L I N T U T U T K I M U S / RUUTULOMAKE</t>
  </si>
  <si>
    <t>VUOSI</t>
  </si>
  <si>
    <t>ILMOITTAJA</t>
  </si>
  <si>
    <t>NIMI</t>
  </si>
  <si>
    <t>LÄHIOSOITE</t>
  </si>
  <si>
    <t>RENGASTAJANUMERO</t>
  </si>
  <si>
    <t>POSTINUMERO JA POSTITOIMIPAIKKA</t>
  </si>
  <si>
    <t>PUHELINNUMERO</t>
  </si>
  <si>
    <t>RUUDUN TIEDOT</t>
  </si>
  <si>
    <t>RUUDUN YHTENÄISKOORDINAATIT</t>
  </si>
  <si>
    <t>MAASTOTYYPIT ON LUOKITELTU</t>
  </si>
  <si>
    <t>LEVEYS (p.)</t>
  </si>
  <si>
    <t>PITUUS (i.)</t>
  </si>
  <si>
    <t>vesistöä</t>
  </si>
  <si>
    <t>maapinta-alaa</t>
  </si>
  <si>
    <t>metsää</t>
  </si>
  <si>
    <t>ACCGEN-kuu-
sikkoa</t>
  </si>
  <si>
    <t>1 maastossa karttatie-
  toja täydentämällä
2 kartoista arvioimalla</t>
  </si>
  <si>
    <t>SEURANNAN TEHOKKUUS</t>
  </si>
  <si>
    <t>HENKI-
LÖITÄ</t>
  </si>
  <si>
    <t>AIEMPI
TIETÄMYS</t>
  </si>
  <si>
    <t>SEURANNAN
KOHTEET</t>
  </si>
  <si>
    <t>haukkojen
soidinlennon
seurantaa</t>
  </si>
  <si>
    <t>pöllöjen
soidin-
kuuntelua</t>
  </si>
  <si>
    <t>pesien
etsintää</t>
  </si>
  <si>
    <t>haukkojen
lentopoikuei-
den etsintää</t>
  </si>
  <si>
    <t>pöllöjen
lentopoikuei-
den etsintää</t>
  </si>
  <si>
    <t>hau-
koista</t>
  </si>
  <si>
    <t>pöl-
löistä</t>
  </si>
  <si>
    <t>maapinta-
alaa</t>
  </si>
  <si>
    <t>ACCGEN-
kuusikkoa</t>
  </si>
  <si>
    <t>PETOLINTULAJI</t>
  </si>
  <si>
    <t>LÖYDETTYJÄ PESIÄ</t>
  </si>
  <si>
    <t>LENTO-
POIKUEI-
TA, EI
PESÄ-
LÖYTÖÄ</t>
  </si>
  <si>
    <t>ASUTTUJA REVII-
REJÄ YHTEENSÄ</t>
  </si>
  <si>
    <t>POIKASTUOTTO</t>
  </si>
  <si>
    <t>LISÄTIETOJA</t>
  </si>
  <si>
    <t>VARMAS-
TI MU-
NITTU</t>
  </si>
  <si>
    <t>ASUTTU,
EI MU-
NITTU</t>
  </si>
  <si>
    <t>NÄISSÄ
ISOJA
POIKASIA
YHTEENSÄ</t>
  </si>
  <si>
    <t>MINIMI</t>
  </si>
  <si>
    <t>MAKSIMI</t>
  </si>
  <si>
    <t>LAJIKOHTAISET PESIMÄTIEDOT</t>
  </si>
  <si>
    <t>PERAPI</t>
  </si>
  <si>
    <t>ACCGEN</t>
  </si>
  <si>
    <t>ACCNIS</t>
  </si>
  <si>
    <t>BUTBUT</t>
  </si>
  <si>
    <t>BUTLAG</t>
  </si>
  <si>
    <t>CIRCYA</t>
  </si>
  <si>
    <t>CIRAER</t>
  </si>
  <si>
    <t>PANHAL</t>
  </si>
  <si>
    <t>FALSUB</t>
  </si>
  <si>
    <t>FALCOL</t>
  </si>
  <si>
    <t>FALTIN</t>
  </si>
  <si>
    <t>HALALB</t>
  </si>
  <si>
    <t>AQUCHR</t>
  </si>
  <si>
    <t>BUBBUB</t>
  </si>
  <si>
    <t>SURULU</t>
  </si>
  <si>
    <t>STRALU</t>
  </si>
  <si>
    <t>STRURA</t>
  </si>
  <si>
    <t>STRNEB</t>
  </si>
  <si>
    <t>ASIOTU</t>
  </si>
  <si>
    <t>ASIFLA</t>
  </si>
  <si>
    <t>AEGFUN</t>
  </si>
  <si>
    <r>
      <t>KULUVANA VUONNA TUTKIMATTA
JÄÄNEIDEN MAASTOTYYPPIEN
OSUUDET (km</t>
    </r>
    <r>
      <rPr>
        <vertAlign val="superscript"/>
        <sz val="7"/>
        <rFont val="Arial"/>
        <family val="2"/>
      </rPr>
      <t>2</t>
    </r>
    <r>
      <rPr>
        <sz val="7"/>
        <rFont val="Arial"/>
        <family val="2"/>
      </rPr>
      <t>)</t>
    </r>
  </si>
  <si>
    <t>P</t>
  </si>
  <si>
    <t>A</t>
  </si>
  <si>
    <t>B</t>
  </si>
  <si>
    <t>C</t>
  </si>
  <si>
    <t>D</t>
  </si>
  <si>
    <t>H</t>
  </si>
  <si>
    <t>X</t>
  </si>
  <si>
    <r>
      <t>RUUDUN MAASTOTYYPIT NELIÖKILOMETREINÄ (km</t>
    </r>
    <r>
      <rPr>
        <vertAlign val="superscript"/>
        <sz val="6"/>
        <rFont val="Arial"/>
        <family val="2"/>
      </rPr>
      <t>2</t>
    </r>
    <r>
      <rPr>
        <sz val="6"/>
        <rFont val="Arial"/>
        <family val="2"/>
      </rPr>
      <t>)</t>
    </r>
  </si>
  <si>
    <t>GLAPAS</t>
  </si>
  <si>
    <t>TIEDOSSA
OLEVAT
PÖNTÖT JA
TEKO-
PESÄT</t>
  </si>
  <si>
    <t>SEURAN-TATEHO</t>
  </si>
  <si>
    <t>LUONNONTIETEELLINEN KESKUSMUSEO
PETOLINTUSEURANTA
PL 17
00014 HELSINGIN YLIOPISTO</t>
  </si>
  <si>
    <t>MUNAPESIÄ, JOIDEN LOPPUTULOS TIEDOSSA</t>
  </si>
  <si>
    <t>TYÖMÄÄRÄ HENKILÖTYÖTUNTEINA</t>
  </si>
  <si>
    <t>PERUS/OSARUUTU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</si>
</sst>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8"/>
      <name val="Lucida Console"/>
      <family val="3"/>
    </font>
    <font>
      <sz val="6"/>
      <name val="Lucida Console"/>
      <family val="3"/>
    </font>
    <font>
      <sz val="8"/>
      <name val="Arial"/>
      <family val="2"/>
    </font>
    <font>
      <sz val="12"/>
      <name val="Arial"/>
      <family val="2"/>
    </font>
    <font>
      <b/>
      <sz val="12"/>
      <name val="Arial"/>
      <family val="2"/>
    </font>
    <font>
      <sz val="7"/>
      <name val="Arial"/>
      <family val="2"/>
    </font>
    <font>
      <sz val="6"/>
      <name val="Arial"/>
      <family val="2"/>
    </font>
    <font>
      <vertAlign val="superscript"/>
      <sz val="7"/>
      <name val="Arial"/>
      <family val="2"/>
    </font>
    <font>
      <sz val="8"/>
      <name val="Tahoma"/>
      <family val="2"/>
    </font>
    <font>
      <b/>
      <sz val="8"/>
      <name val="Tahoma"/>
      <family val="2"/>
    </font>
    <font>
      <vertAlign val="superscript"/>
      <sz val="6"/>
      <name val="Arial"/>
      <family val="2"/>
    </font>
    <font>
      <sz val="9"/>
      <name val="Tahoma"/>
      <family val="2"/>
    </font>
    <font>
      <b/>
      <sz val="9"/>
      <name val="Tahoma"/>
      <family val="2"/>
    </font>
    <font>
      <sz val="10"/>
      <name val="Arial Unicode MS"/>
      <family val="2"/>
    </font>
    <font>
      <sz val="5.5"/>
      <name val="Arial Narrow"/>
      <family val="2"/>
    </font>
    <font>
      <sz val="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style="medium"/>
      <top>
        <color indexed="63"/>
      </top>
      <bottom style="thin">
        <color indexed="8"/>
      </bottom>
    </border>
    <border>
      <left>
        <color indexed="63"/>
      </left>
      <right style="thin">
        <color indexed="8"/>
      </right>
      <top style="medium"/>
      <bottom>
        <color indexed="63"/>
      </bottom>
    </border>
    <border>
      <left style="thin">
        <color indexed="8"/>
      </left>
      <right>
        <color indexed="63"/>
      </right>
      <top>
        <color indexed="63"/>
      </top>
      <bottom style="medium"/>
    </border>
    <border>
      <left>
        <color indexed="63"/>
      </left>
      <right style="thin">
        <color indexed="8"/>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color indexed="8"/>
      </left>
      <right style="medium"/>
      <top>
        <color indexed="63"/>
      </top>
      <bottom>
        <color indexed="63"/>
      </bottom>
    </border>
    <border>
      <left style="thin">
        <color indexed="8"/>
      </left>
      <right style="medium"/>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color indexed="63"/>
      </left>
      <right>
        <color indexed="63"/>
      </right>
      <top style="medium">
        <color indexed="8"/>
      </top>
      <bottom>
        <color indexed="63"/>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thin">
        <color indexed="8"/>
      </right>
      <top>
        <color indexed="63"/>
      </top>
      <bottom style="thin"/>
    </border>
    <border>
      <left>
        <color indexed="63"/>
      </left>
      <right style="medium"/>
      <top style="thin">
        <color indexed="8"/>
      </top>
      <bottom>
        <color indexed="63"/>
      </bottom>
    </border>
    <border>
      <left style="medium">
        <color indexed="8"/>
      </left>
      <right style="thick">
        <color indexed="8"/>
      </right>
      <top style="medium">
        <color indexed="8"/>
      </top>
      <bottom>
        <color indexed="63"/>
      </bottom>
    </border>
    <border>
      <left style="thick">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style="medium"/>
      <top style="medium">
        <color indexed="8"/>
      </top>
      <bottom>
        <color indexed="63"/>
      </bottom>
    </border>
    <border>
      <left style="thin">
        <color indexed="8"/>
      </left>
      <right style="medium">
        <color indexed="8"/>
      </right>
      <top>
        <color indexed="63"/>
      </top>
      <bottom style="mediu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style="medium">
        <color indexed="8"/>
      </bottom>
    </border>
    <border>
      <left style="medium"/>
      <right>
        <color indexed="63"/>
      </right>
      <top>
        <color indexed="63"/>
      </top>
      <bottom style="medium"/>
    </border>
    <border>
      <left style="medium"/>
      <right style="thin">
        <color indexed="8"/>
      </right>
      <top style="thin">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3">
    <xf numFmtId="0" fontId="0" fillId="0" borderId="0" xfId="0" applyAlignment="1">
      <alignment/>
    </xf>
    <xf numFmtId="0" fontId="52" fillId="33" borderId="0" xfId="0" applyFont="1" applyFill="1" applyAlignment="1">
      <alignment/>
    </xf>
    <xf numFmtId="0" fontId="0" fillId="33" borderId="0" xfId="0" applyFont="1" applyFill="1" applyAlignment="1">
      <alignment/>
    </xf>
    <xf numFmtId="0" fontId="7" fillId="33" borderId="0" xfId="0" applyFont="1" applyFill="1" applyAlignment="1">
      <alignment horizontal="center"/>
    </xf>
    <xf numFmtId="0" fontId="3" fillId="33" borderId="0" xfId="0" applyFont="1" applyFill="1" applyAlignment="1">
      <alignment horizontal="center" vertical="center"/>
    </xf>
    <xf numFmtId="0" fontId="7" fillId="33" borderId="0" xfId="0" applyFont="1" applyFill="1" applyBorder="1" applyAlignment="1">
      <alignment horizontal="left"/>
    </xf>
    <xf numFmtId="0" fontId="4" fillId="33" borderId="10" xfId="0" applyFont="1" applyFill="1" applyBorder="1" applyAlignment="1" applyProtection="1">
      <alignment horizontal="center"/>
      <protection locked="0"/>
    </xf>
    <xf numFmtId="0" fontId="14" fillId="33" borderId="0" xfId="0" applyFont="1" applyFill="1" applyAlignment="1">
      <alignment vertical="center"/>
    </xf>
    <xf numFmtId="0" fontId="0" fillId="33" borderId="0" xfId="0" applyFont="1" applyFill="1" applyBorder="1" applyAlignment="1">
      <alignment/>
    </xf>
    <xf numFmtId="0" fontId="7" fillId="33" borderId="11" xfId="0" applyFont="1" applyFill="1" applyBorder="1" applyAlignment="1">
      <alignment horizontal="left"/>
    </xf>
    <xf numFmtId="0" fontId="0" fillId="33" borderId="0" xfId="0" applyFont="1" applyFill="1" applyBorder="1" applyAlignment="1">
      <alignment horizontal="lef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0" xfId="0" applyFont="1" applyFill="1" applyAlignment="1">
      <alignment vertical="center"/>
    </xf>
    <xf numFmtId="0" fontId="0" fillId="33" borderId="21" xfId="0" applyFont="1" applyFill="1" applyBorder="1" applyAlignment="1">
      <alignment/>
    </xf>
    <xf numFmtId="0" fontId="0" fillId="33" borderId="11" xfId="0" applyFont="1" applyFill="1" applyBorder="1" applyAlignment="1">
      <alignment/>
    </xf>
    <xf numFmtId="0" fontId="0" fillId="33" borderId="0" xfId="0" applyFont="1" applyFill="1" applyAlignment="1">
      <alignment horizontal="left"/>
    </xf>
    <xf numFmtId="0" fontId="0" fillId="33" borderId="0" xfId="0" applyFont="1" applyFill="1" applyAlignment="1" applyProtection="1">
      <alignment/>
      <protection hidden="1"/>
    </xf>
    <xf numFmtId="49" fontId="3" fillId="33" borderId="0" xfId="0" applyNumberFormat="1" applyFont="1" applyFill="1" applyBorder="1" applyAlignment="1">
      <alignment horizontal="center" wrapText="1"/>
    </xf>
    <xf numFmtId="49" fontId="3" fillId="33" borderId="17" xfId="0" applyNumberFormat="1" applyFont="1" applyFill="1" applyBorder="1" applyAlignment="1">
      <alignment horizontal="center" wrapText="1"/>
    </xf>
    <xf numFmtId="0" fontId="7" fillId="33" borderId="14" xfId="0" applyFont="1" applyFill="1" applyBorder="1" applyAlignment="1">
      <alignment horizontal="center" wrapText="1"/>
    </xf>
    <xf numFmtId="0" fontId="7" fillId="33" borderId="15" xfId="0" applyFont="1" applyFill="1" applyBorder="1" applyAlignment="1">
      <alignment horizontal="center" wrapText="1"/>
    </xf>
    <xf numFmtId="0" fontId="7" fillId="33" borderId="22" xfId="0" applyFont="1" applyFill="1" applyBorder="1" applyAlignment="1">
      <alignment horizontal="center" wrapText="1"/>
    </xf>
    <xf numFmtId="0" fontId="7" fillId="33" borderId="23" xfId="0" applyFont="1" applyFill="1" applyBorder="1" applyAlignment="1">
      <alignment horizontal="center" wrapText="1"/>
    </xf>
    <xf numFmtId="0" fontId="6" fillId="33" borderId="24"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25" xfId="0" applyFont="1" applyFill="1" applyBorder="1" applyAlignment="1">
      <alignment horizontal="center" vertical="top" wrapText="1"/>
    </xf>
    <xf numFmtId="0" fontId="4" fillId="33" borderId="26" xfId="0" applyFont="1" applyFill="1" applyBorder="1" applyAlignment="1" applyProtection="1">
      <alignment horizontal="center"/>
      <protection locked="0"/>
    </xf>
    <xf numFmtId="0" fontId="4" fillId="33" borderId="27" xfId="0" applyFont="1" applyFill="1" applyBorder="1" applyAlignment="1" applyProtection="1">
      <alignment horizontal="center"/>
      <protection locked="0"/>
    </xf>
    <xf numFmtId="0" fontId="0" fillId="33" borderId="24"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0" fillId="33" borderId="16" xfId="0" applyFont="1" applyFill="1" applyBorder="1" applyAlignment="1">
      <alignment horizontal="center"/>
    </xf>
    <xf numFmtId="0" fontId="0" fillId="33" borderId="22" xfId="0" applyFont="1" applyFill="1" applyBorder="1" applyAlignment="1">
      <alignment horizontal="center"/>
    </xf>
    <xf numFmtId="0" fontId="0" fillId="33" borderId="28" xfId="0" applyFont="1" applyFill="1" applyBorder="1" applyAlignment="1">
      <alignment horizontal="center"/>
    </xf>
    <xf numFmtId="0" fontId="6" fillId="33" borderId="29" xfId="0" applyFont="1" applyFill="1" applyBorder="1" applyAlignment="1">
      <alignment horizontal="center" vertical="top" wrapText="1"/>
    </xf>
    <xf numFmtId="0" fontId="6" fillId="33" borderId="15" xfId="0" applyFont="1" applyFill="1" applyBorder="1" applyAlignment="1">
      <alignment horizontal="center" vertical="top" wrapText="1"/>
    </xf>
    <xf numFmtId="0" fontId="4" fillId="33" borderId="14" xfId="0" applyFont="1" applyFill="1" applyBorder="1" applyAlignment="1" applyProtection="1">
      <alignment horizontal="center" wrapText="1"/>
      <protection locked="0"/>
    </xf>
    <xf numFmtId="0" fontId="4" fillId="33" borderId="15" xfId="0" applyFont="1" applyFill="1" applyBorder="1" applyAlignment="1" applyProtection="1">
      <alignment horizontal="center" wrapText="1"/>
      <protection locked="0"/>
    </xf>
    <xf numFmtId="0" fontId="4" fillId="33" borderId="30" xfId="0" applyFont="1" applyFill="1" applyBorder="1" applyAlignment="1" applyProtection="1">
      <alignment horizontal="center" wrapText="1"/>
      <protection locked="0"/>
    </xf>
    <xf numFmtId="0" fontId="4" fillId="33" borderId="31" xfId="0" applyFont="1" applyFill="1" applyBorder="1" applyAlignment="1" applyProtection="1">
      <alignment horizontal="center" wrapText="1"/>
      <protection locked="0"/>
    </xf>
    <xf numFmtId="0" fontId="6" fillId="33" borderId="14" xfId="0" applyFont="1" applyFill="1" applyBorder="1" applyAlignment="1">
      <alignment horizontal="center" wrapText="1"/>
    </xf>
    <xf numFmtId="0" fontId="6" fillId="33" borderId="15" xfId="0" applyFont="1" applyFill="1" applyBorder="1" applyAlignment="1">
      <alignment horizontal="center" wrapText="1"/>
    </xf>
    <xf numFmtId="0" fontId="6" fillId="33" borderId="22" xfId="0" applyFont="1" applyFill="1" applyBorder="1" applyAlignment="1">
      <alignment horizontal="center" wrapText="1"/>
    </xf>
    <xf numFmtId="0" fontId="6" fillId="33" borderId="23" xfId="0" applyFont="1" applyFill="1" applyBorder="1" applyAlignment="1">
      <alignment horizontal="center" wrapText="1"/>
    </xf>
    <xf numFmtId="0" fontId="6" fillId="33" borderId="23" xfId="0" applyFont="1" applyFill="1" applyBorder="1" applyAlignment="1">
      <alignment horizontal="center" vertical="top" wrapText="1"/>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22" xfId="0" applyFont="1" applyFill="1" applyBorder="1" applyAlignment="1">
      <alignment horizontal="center"/>
    </xf>
    <xf numFmtId="0" fontId="6" fillId="33" borderId="23" xfId="0" applyFont="1" applyFill="1" applyBorder="1" applyAlignment="1">
      <alignment horizontal="center"/>
    </xf>
    <xf numFmtId="0" fontId="15" fillId="33" borderId="14" xfId="0" applyFont="1" applyFill="1" applyBorder="1" applyAlignment="1">
      <alignment horizontal="center" wrapText="1"/>
    </xf>
    <xf numFmtId="0" fontId="15" fillId="33" borderId="15" xfId="0" applyFont="1" applyFill="1" applyBorder="1" applyAlignment="1">
      <alignment horizontal="center" wrapText="1"/>
    </xf>
    <xf numFmtId="0" fontId="15" fillId="33" borderId="22" xfId="0" applyFont="1" applyFill="1" applyBorder="1" applyAlignment="1">
      <alignment horizontal="center" wrapText="1"/>
    </xf>
    <xf numFmtId="0" fontId="15" fillId="33" borderId="23" xfId="0" applyFont="1" applyFill="1" applyBorder="1" applyAlignment="1">
      <alignment horizontal="center" wrapText="1"/>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7" fillId="33" borderId="34" xfId="0" applyFont="1" applyFill="1" applyBorder="1" applyAlignment="1" applyProtection="1">
      <alignment horizontal="center" vertical="top" wrapText="1"/>
      <protection locked="0"/>
    </xf>
    <xf numFmtId="0" fontId="7" fillId="33" borderId="35" xfId="0" applyFont="1" applyFill="1" applyBorder="1" applyAlignment="1" applyProtection="1">
      <alignment horizontal="center" vertical="top" wrapText="1"/>
      <protection locked="0"/>
    </xf>
    <xf numFmtId="0" fontId="6" fillId="33" borderId="36"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6" fillId="33" borderId="37" xfId="0" applyFont="1" applyFill="1" applyBorder="1" applyAlignment="1" applyProtection="1">
      <alignment horizontal="center" vertical="top" wrapText="1"/>
      <protection locked="0"/>
    </xf>
    <xf numFmtId="0" fontId="6" fillId="33" borderId="0" xfId="0" applyFont="1" applyFill="1" applyBorder="1" applyAlignment="1" applyProtection="1">
      <alignment horizontal="center" vertical="top" wrapText="1"/>
      <protection locked="0"/>
    </xf>
    <xf numFmtId="0" fontId="6" fillId="33" borderId="16" xfId="0" applyFont="1" applyFill="1" applyBorder="1" applyAlignment="1" applyProtection="1">
      <alignment horizontal="center" vertical="top" wrapText="1"/>
      <protection locked="0"/>
    </xf>
    <xf numFmtId="0" fontId="6" fillId="33" borderId="38" xfId="0" applyFont="1" applyFill="1" applyBorder="1" applyAlignment="1" applyProtection="1">
      <alignment horizontal="center" vertical="top" wrapText="1"/>
      <protection locked="0"/>
    </xf>
    <xf numFmtId="0" fontId="6" fillId="33" borderId="39" xfId="0" applyFont="1" applyFill="1" applyBorder="1" applyAlignment="1" applyProtection="1">
      <alignment horizontal="center" vertical="top" wrapText="1"/>
      <protection locked="0"/>
    </xf>
    <xf numFmtId="0" fontId="6" fillId="33" borderId="40" xfId="0" applyFont="1" applyFill="1" applyBorder="1" applyAlignment="1" applyProtection="1">
      <alignment horizontal="center" vertical="top" wrapText="1"/>
      <protection locked="0"/>
    </xf>
    <xf numFmtId="0" fontId="4" fillId="33" borderId="14" xfId="0" applyFont="1" applyFill="1" applyBorder="1" applyAlignment="1" applyProtection="1">
      <alignment horizontal="center"/>
      <protection locked="0"/>
    </xf>
    <xf numFmtId="0" fontId="4" fillId="33" borderId="0"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4" fillId="33" borderId="30" xfId="0"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0" fontId="4" fillId="33" borderId="31" xfId="0" applyFont="1" applyFill="1" applyBorder="1" applyAlignment="1" applyProtection="1">
      <alignment horizontal="center"/>
      <protection locked="0"/>
    </xf>
    <xf numFmtId="0" fontId="4" fillId="33" borderId="41" xfId="0" applyFont="1" applyFill="1" applyBorder="1" applyAlignment="1" applyProtection="1">
      <alignment horizontal="center"/>
      <protection locked="0"/>
    </xf>
    <xf numFmtId="0" fontId="4" fillId="33" borderId="42" xfId="0" applyFont="1" applyFill="1" applyBorder="1" applyAlignment="1" applyProtection="1">
      <alignment horizontal="center"/>
      <protection locked="0"/>
    </xf>
    <xf numFmtId="0" fontId="0" fillId="33" borderId="43" xfId="0" applyFont="1" applyFill="1" applyBorder="1" applyAlignment="1" applyProtection="1">
      <alignment horizontal="center" vertical="top" wrapText="1"/>
      <protection locked="0"/>
    </xf>
    <xf numFmtId="0" fontId="0" fillId="33" borderId="44" xfId="0" applyFont="1" applyFill="1" applyBorder="1" applyAlignment="1" applyProtection="1">
      <alignment horizontal="center" vertical="top" wrapText="1"/>
      <protection locked="0"/>
    </xf>
    <xf numFmtId="0" fontId="0" fillId="33" borderId="45" xfId="0" applyFont="1" applyFill="1" applyBorder="1" applyAlignment="1" applyProtection="1">
      <alignment horizontal="center" vertical="top" wrapText="1"/>
      <protection locked="0"/>
    </xf>
    <xf numFmtId="0" fontId="0" fillId="33" borderId="46" xfId="0" applyFont="1" applyFill="1" applyBorder="1" applyAlignment="1" applyProtection="1">
      <alignment horizontal="center" vertical="top" wrapText="1"/>
      <protection locked="0"/>
    </xf>
    <xf numFmtId="0" fontId="4" fillId="33" borderId="47" xfId="0" applyFont="1" applyFill="1" applyBorder="1" applyAlignment="1" applyProtection="1">
      <alignment horizontal="center"/>
      <protection locked="0"/>
    </xf>
    <xf numFmtId="0" fontId="4" fillId="33" borderId="48" xfId="0" applyFont="1" applyFill="1" applyBorder="1" applyAlignment="1" applyProtection="1">
      <alignment horizontal="center"/>
      <protection locked="0"/>
    </xf>
    <xf numFmtId="0" fontId="4" fillId="33" borderId="49" xfId="0" applyFont="1" applyFill="1" applyBorder="1" applyAlignment="1" applyProtection="1">
      <alignment horizontal="center"/>
      <protection locked="0"/>
    </xf>
    <xf numFmtId="0" fontId="4" fillId="33" borderId="43" xfId="0" applyFont="1" applyFill="1" applyBorder="1" applyAlignment="1" applyProtection="1">
      <alignment horizontal="center"/>
      <protection locked="0"/>
    </xf>
    <xf numFmtId="0" fontId="4" fillId="33" borderId="50" xfId="0" applyFont="1" applyFill="1" applyBorder="1" applyAlignment="1" applyProtection="1">
      <alignment horizontal="center"/>
      <protection locked="0"/>
    </xf>
    <xf numFmtId="0" fontId="4" fillId="33" borderId="45" xfId="0" applyFont="1" applyFill="1" applyBorder="1" applyAlignment="1" applyProtection="1">
      <alignment horizontal="center"/>
      <protection locked="0"/>
    </xf>
    <xf numFmtId="0" fontId="4" fillId="33" borderId="51" xfId="0" applyFont="1" applyFill="1" applyBorder="1" applyAlignment="1" applyProtection="1">
      <alignment horizontal="center"/>
      <protection locked="0"/>
    </xf>
    <xf numFmtId="0" fontId="0" fillId="33" borderId="22" xfId="0" applyFont="1" applyFill="1" applyBorder="1" applyAlignment="1" applyProtection="1">
      <alignment horizontal="center" vertical="top" wrapText="1"/>
      <protection locked="0"/>
    </xf>
    <xf numFmtId="0" fontId="0" fillId="33" borderId="25" xfId="0" applyFont="1" applyFill="1" applyBorder="1" applyAlignment="1" applyProtection="1">
      <alignment horizontal="center" vertical="top" wrapText="1"/>
      <protection locked="0"/>
    </xf>
    <xf numFmtId="0" fontId="4" fillId="33" borderId="43" xfId="0" applyFont="1" applyFill="1" applyBorder="1" applyAlignment="1" applyProtection="1" quotePrefix="1">
      <alignment horizontal="center"/>
      <protection locked="0"/>
    </xf>
    <xf numFmtId="0" fontId="6" fillId="33" borderId="36" xfId="0" applyFont="1" applyFill="1" applyBorder="1" applyAlignment="1">
      <alignment horizontal="center" vertical="top" wrapText="1"/>
    </xf>
    <xf numFmtId="0" fontId="6" fillId="33" borderId="52" xfId="0" applyFont="1" applyFill="1" applyBorder="1" applyAlignment="1">
      <alignment horizontal="center" vertical="top" wrapText="1"/>
    </xf>
    <xf numFmtId="0" fontId="6" fillId="33" borderId="37" xfId="0" applyFont="1" applyFill="1" applyBorder="1" applyAlignment="1">
      <alignment horizontal="center" vertical="top" wrapText="1"/>
    </xf>
    <xf numFmtId="0" fontId="6" fillId="33" borderId="53" xfId="0" applyFont="1" applyFill="1" applyBorder="1" applyAlignment="1">
      <alignment horizontal="center" vertical="top" wrapText="1"/>
    </xf>
    <xf numFmtId="0" fontId="6" fillId="33" borderId="38" xfId="0" applyFont="1" applyFill="1" applyBorder="1" applyAlignment="1">
      <alignment horizontal="center" vertical="top" wrapText="1"/>
    </xf>
    <xf numFmtId="0" fontId="6" fillId="33" borderId="54" xfId="0" applyFont="1" applyFill="1" applyBorder="1" applyAlignment="1">
      <alignment horizontal="center" vertical="top" wrapText="1"/>
    </xf>
    <xf numFmtId="0" fontId="6" fillId="33" borderId="55" xfId="0" applyFont="1" applyFill="1" applyBorder="1" applyAlignment="1">
      <alignment horizontal="center" vertical="top"/>
    </xf>
    <xf numFmtId="0" fontId="6" fillId="33" borderId="56" xfId="0" applyFont="1" applyFill="1" applyBorder="1" applyAlignment="1">
      <alignment horizontal="center" vertical="top"/>
    </xf>
    <xf numFmtId="0" fontId="6" fillId="33" borderId="12" xfId="0" applyFont="1" applyFill="1" applyBorder="1" applyAlignment="1">
      <alignment horizontal="center" vertical="top"/>
    </xf>
    <xf numFmtId="0" fontId="6" fillId="33" borderId="57" xfId="0" applyFont="1" applyFill="1" applyBorder="1" applyAlignment="1">
      <alignment horizontal="center" vertical="top" wrapText="1"/>
    </xf>
    <xf numFmtId="0" fontId="2" fillId="33" borderId="0" xfId="0" applyFont="1" applyFill="1" applyBorder="1" applyAlignment="1">
      <alignment horizontal="center" vertical="center" textRotation="90"/>
    </xf>
    <xf numFmtId="0" fontId="7" fillId="33" borderId="47" xfId="0" applyFont="1" applyFill="1" applyBorder="1" applyAlignment="1">
      <alignment horizontal="left" vertical="top"/>
    </xf>
    <xf numFmtId="0" fontId="7" fillId="33" borderId="48" xfId="0" applyFont="1" applyFill="1" applyBorder="1" applyAlignment="1">
      <alignment horizontal="left" vertical="top"/>
    </xf>
    <xf numFmtId="0" fontId="7" fillId="33" borderId="49" xfId="0" applyFont="1" applyFill="1" applyBorder="1" applyAlignment="1">
      <alignment horizontal="left" vertical="top"/>
    </xf>
    <xf numFmtId="0" fontId="0" fillId="33" borderId="27" xfId="0" applyFont="1" applyFill="1" applyBorder="1" applyAlignment="1" applyProtection="1">
      <alignment horizontal="left" vertical="top" wrapText="1"/>
      <protection locked="0"/>
    </xf>
    <xf numFmtId="0" fontId="6" fillId="33" borderId="58" xfId="0" applyFont="1" applyFill="1" applyBorder="1" applyAlignment="1">
      <alignment horizontal="center" vertical="center" textRotation="90"/>
    </xf>
    <xf numFmtId="0" fontId="6" fillId="33" borderId="59" xfId="0" applyFont="1" applyFill="1" applyBorder="1" applyAlignment="1">
      <alignment horizontal="center" vertical="center" textRotation="90"/>
    </xf>
    <xf numFmtId="0" fontId="6" fillId="33" borderId="60" xfId="0" applyFont="1" applyFill="1" applyBorder="1" applyAlignment="1">
      <alignment horizontal="center" vertical="center" textRotation="90"/>
    </xf>
    <xf numFmtId="0" fontId="6" fillId="33" borderId="24" xfId="0" applyFont="1" applyFill="1" applyBorder="1" applyAlignment="1">
      <alignment horizontal="left" vertical="top"/>
    </xf>
    <xf numFmtId="0" fontId="16" fillId="33" borderId="56" xfId="0" applyFont="1" applyFill="1" applyBorder="1" applyAlignment="1">
      <alignment horizontal="left" vertical="top" wrapText="1"/>
    </xf>
    <xf numFmtId="0" fontId="16" fillId="33" borderId="26" xfId="0" applyFont="1" applyFill="1" applyBorder="1" applyAlignment="1">
      <alignment horizontal="left" vertical="top" wrapText="1"/>
    </xf>
    <xf numFmtId="0" fontId="16" fillId="33" borderId="61" xfId="0" applyFont="1" applyFill="1" applyBorder="1" applyAlignment="1">
      <alignment horizontal="left" vertical="top" wrapText="1"/>
    </xf>
    <xf numFmtId="0" fontId="7" fillId="33" borderId="56" xfId="0" applyFont="1" applyFill="1" applyBorder="1" applyAlignment="1">
      <alignment horizontal="center" vertical="top"/>
    </xf>
    <xf numFmtId="0" fontId="3" fillId="33" borderId="58" xfId="0" applyFont="1" applyFill="1" applyBorder="1" applyAlignment="1">
      <alignment horizontal="center" vertical="center" textRotation="90"/>
    </xf>
    <xf numFmtId="0" fontId="3" fillId="33" borderId="59" xfId="0" applyFont="1" applyFill="1" applyBorder="1" applyAlignment="1">
      <alignment horizontal="center" vertical="center" textRotation="90"/>
    </xf>
    <xf numFmtId="0" fontId="3" fillId="33" borderId="60" xfId="0" applyFont="1" applyFill="1" applyBorder="1" applyAlignment="1">
      <alignment horizontal="center" vertical="center" textRotation="90"/>
    </xf>
    <xf numFmtId="0" fontId="7" fillId="33" borderId="24" xfId="0" applyFont="1" applyFill="1" applyBorder="1" applyAlignment="1">
      <alignment horizontal="left" vertical="top"/>
    </xf>
    <xf numFmtId="0" fontId="7" fillId="33" borderId="12" xfId="0" applyFont="1" applyFill="1" applyBorder="1" applyAlignment="1">
      <alignment horizontal="left" vertical="top"/>
    </xf>
    <xf numFmtId="0" fontId="7" fillId="33" borderId="29" xfId="0" applyFont="1" applyFill="1" applyBorder="1" applyAlignment="1">
      <alignment horizontal="left" vertical="top"/>
    </xf>
    <xf numFmtId="0" fontId="4" fillId="33" borderId="47" xfId="0" applyFont="1" applyFill="1" applyBorder="1" applyAlignment="1">
      <alignment horizontal="center"/>
    </xf>
    <xf numFmtId="0" fontId="4" fillId="33" borderId="30" xfId="0" applyFont="1" applyFill="1" applyBorder="1" applyAlignment="1">
      <alignment horizontal="center"/>
    </xf>
    <xf numFmtId="0" fontId="7" fillId="33" borderId="62" xfId="0" applyFont="1" applyFill="1" applyBorder="1" applyAlignment="1">
      <alignment horizontal="left" vertical="top"/>
    </xf>
    <xf numFmtId="0" fontId="6" fillId="33" borderId="24" xfId="0" applyFont="1" applyFill="1" applyBorder="1" applyAlignment="1">
      <alignment horizontal="center" vertical="top"/>
    </xf>
    <xf numFmtId="0" fontId="3" fillId="33" borderId="0" xfId="0" applyFont="1" applyFill="1" applyBorder="1" applyAlignment="1">
      <alignment horizontal="center"/>
    </xf>
    <xf numFmtId="0" fontId="7" fillId="33" borderId="63" xfId="0" applyFont="1" applyFill="1" applyBorder="1" applyAlignment="1">
      <alignment horizontal="center" vertical="top"/>
    </xf>
    <xf numFmtId="0" fontId="7" fillId="33" borderId="64" xfId="0" applyFont="1" applyFill="1" applyBorder="1" applyAlignment="1">
      <alignment horizontal="center" vertical="top"/>
    </xf>
    <xf numFmtId="0" fontId="0" fillId="33" borderId="26" xfId="0" applyFont="1" applyFill="1" applyBorder="1" applyAlignment="1" applyProtection="1">
      <alignment horizontal="left" vertical="top" wrapText="1"/>
      <protection locked="0"/>
    </xf>
    <xf numFmtId="0" fontId="7" fillId="33" borderId="65" xfId="0" applyFont="1" applyFill="1" applyBorder="1" applyAlignment="1">
      <alignment horizontal="left" vertical="top"/>
    </xf>
    <xf numFmtId="0" fontId="0" fillId="33" borderId="66" xfId="0" applyFont="1" applyFill="1" applyBorder="1" applyAlignment="1" applyProtection="1">
      <alignment horizontal="left" vertical="top" wrapText="1"/>
      <protection locked="0"/>
    </xf>
    <xf numFmtId="0" fontId="4" fillId="33" borderId="19"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25"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6" fillId="33" borderId="26" xfId="0" applyFont="1" applyFill="1" applyBorder="1" applyAlignment="1">
      <alignment horizontal="center"/>
    </xf>
    <xf numFmtId="0" fontId="6" fillId="33" borderId="66" xfId="0" applyFont="1" applyFill="1" applyBorder="1" applyAlignment="1">
      <alignment horizontal="center"/>
    </xf>
    <xf numFmtId="0" fontId="6" fillId="33" borderId="26" xfId="0" applyFont="1" applyFill="1" applyBorder="1" applyAlignment="1">
      <alignment horizontal="center" wrapText="1"/>
    </xf>
    <xf numFmtId="0" fontId="6" fillId="33" borderId="26" xfId="0" applyFont="1" applyFill="1" applyBorder="1" applyAlignment="1">
      <alignment horizontal="center" textRotation="90" wrapText="1"/>
    </xf>
    <xf numFmtId="0" fontId="1" fillId="33" borderId="0" xfId="0" applyFont="1" applyFill="1" applyBorder="1" applyAlignment="1">
      <alignment horizontal="center" vertical="center" textRotation="90"/>
    </xf>
    <xf numFmtId="0" fontId="6" fillId="33" borderId="56" xfId="0" applyFont="1" applyFill="1" applyBorder="1" applyAlignment="1">
      <alignment horizontal="center" vertical="top" wrapText="1"/>
    </xf>
    <xf numFmtId="0" fontId="6" fillId="33" borderId="67" xfId="0" applyFont="1" applyFill="1" applyBorder="1" applyAlignment="1">
      <alignment horizontal="center" vertical="top" wrapText="1"/>
    </xf>
    <xf numFmtId="0" fontId="7" fillId="33" borderId="56" xfId="0" applyFont="1" applyFill="1" applyBorder="1" applyAlignment="1">
      <alignment horizontal="center" vertical="top" wrapText="1"/>
    </xf>
    <xf numFmtId="0" fontId="6" fillId="33" borderId="13" xfId="0" applyFont="1" applyFill="1" applyBorder="1" applyAlignment="1">
      <alignment horizontal="center" textRotation="90" wrapText="1"/>
    </xf>
    <xf numFmtId="0" fontId="6" fillId="33" borderId="68" xfId="0" applyFont="1" applyFill="1" applyBorder="1" applyAlignment="1">
      <alignment horizontal="center" textRotation="90" wrapText="1"/>
    </xf>
    <xf numFmtId="49" fontId="0" fillId="33" borderId="69" xfId="0" applyNumberFormat="1" applyFont="1" applyFill="1" applyBorder="1" applyAlignment="1" applyProtection="1">
      <alignment horizontal="left" vertical="top" wrapText="1"/>
      <protection locked="0"/>
    </xf>
    <xf numFmtId="49" fontId="0" fillId="33" borderId="42" xfId="0" applyNumberFormat="1" applyFont="1" applyFill="1" applyBorder="1" applyAlignment="1" applyProtection="1">
      <alignment horizontal="left" vertical="top" wrapText="1"/>
      <protection locked="0"/>
    </xf>
    <xf numFmtId="0" fontId="6" fillId="33" borderId="66" xfId="0" applyFont="1" applyFill="1" applyBorder="1" applyAlignment="1">
      <alignment horizontal="center" wrapText="1"/>
    </xf>
    <xf numFmtId="0" fontId="6" fillId="33" borderId="0" xfId="0" applyFont="1" applyFill="1" applyBorder="1" applyAlignment="1">
      <alignment horizontal="left" wrapText="1"/>
    </xf>
    <xf numFmtId="0" fontId="6" fillId="33" borderId="15" xfId="0" applyFont="1" applyFill="1" applyBorder="1" applyAlignment="1">
      <alignment horizontal="center" textRotation="90" wrapText="1"/>
    </xf>
    <xf numFmtId="0" fontId="7" fillId="33" borderId="58" xfId="0" applyFont="1" applyFill="1" applyBorder="1" applyAlignment="1">
      <alignment horizontal="center" vertical="center" textRotation="90"/>
    </xf>
    <xf numFmtId="0" fontId="7" fillId="33" borderId="59" xfId="0" applyFont="1" applyFill="1" applyBorder="1" applyAlignment="1">
      <alignment horizontal="center" vertical="center" textRotation="90"/>
    </xf>
    <xf numFmtId="0" fontId="7" fillId="33" borderId="60" xfId="0" applyFont="1" applyFill="1" applyBorder="1" applyAlignment="1">
      <alignment horizontal="center" vertical="center" textRotation="90"/>
    </xf>
    <xf numFmtId="0" fontId="5" fillId="33" borderId="70" xfId="0" applyFont="1" applyFill="1" applyBorder="1" applyAlignment="1">
      <alignment horizontal="center"/>
    </xf>
    <xf numFmtId="0" fontId="5" fillId="33" borderId="71" xfId="0" applyFont="1" applyFill="1" applyBorder="1" applyAlignment="1">
      <alignment horizontal="center"/>
    </xf>
    <xf numFmtId="0" fontId="1" fillId="33" borderId="72" xfId="0" applyFont="1" applyFill="1" applyBorder="1" applyAlignment="1">
      <alignment horizontal="center" vertical="center" textRotation="90"/>
    </xf>
    <xf numFmtId="0" fontId="1" fillId="33" borderId="73" xfId="0" applyFont="1" applyFill="1" applyBorder="1" applyAlignment="1">
      <alignment horizontal="center" vertical="center" textRotation="90"/>
    </xf>
    <xf numFmtId="0" fontId="5" fillId="33" borderId="70" xfId="0" applyFont="1" applyFill="1" applyBorder="1" applyAlignment="1" applyProtection="1">
      <alignment horizontal="center"/>
      <protection locked="0"/>
    </xf>
    <xf numFmtId="0" fontId="5" fillId="33" borderId="71" xfId="0" applyFont="1" applyFill="1" applyBorder="1" applyAlignment="1" applyProtection="1">
      <alignment horizontal="center"/>
      <protection locked="0"/>
    </xf>
    <xf numFmtId="0" fontId="4" fillId="33" borderId="70" xfId="0" applyFont="1" applyFill="1" applyBorder="1" applyAlignment="1">
      <alignment horizontal="center"/>
    </xf>
    <xf numFmtId="0" fontId="4" fillId="33" borderId="71" xfId="0" applyFont="1" applyFill="1" applyBorder="1" applyAlignment="1">
      <alignment horizontal="center"/>
    </xf>
    <xf numFmtId="0" fontId="5" fillId="33" borderId="74"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84"/>
  <sheetViews>
    <sheetView showGridLines="0" tabSelected="1" zoomScalePageLayoutView="0" workbookViewId="0" topLeftCell="A1">
      <selection activeCell="I1" sqref="I1"/>
    </sheetView>
  </sheetViews>
  <sheetFormatPr defaultColWidth="9.140625" defaultRowHeight="12.75"/>
  <cols>
    <col min="1" max="4" width="3.7109375" style="2" customWidth="1"/>
    <col min="5" max="5" width="3.7109375" style="23" customWidth="1"/>
    <col min="6" max="27" width="3.7109375" style="2" customWidth="1"/>
    <col min="28" max="28" width="5.00390625" style="2" customWidth="1"/>
    <col min="29" max="16384" width="9.140625" style="2" customWidth="1"/>
  </cols>
  <sheetData>
    <row r="1" spans="1:23" ht="15.75" customHeight="1" thickBot="1">
      <c r="A1" s="25" t="s">
        <v>76</v>
      </c>
      <c r="B1" s="25"/>
      <c r="C1" s="25"/>
      <c r="D1" s="25"/>
      <c r="E1" s="25"/>
      <c r="F1" s="25"/>
      <c r="G1" s="25"/>
      <c r="H1" s="25"/>
      <c r="V1" s="3"/>
      <c r="W1" s="3"/>
    </row>
    <row r="2" spans="1:23" ht="12" customHeight="1">
      <c r="A2" s="25"/>
      <c r="B2" s="25"/>
      <c r="C2" s="25"/>
      <c r="D2" s="25"/>
      <c r="E2" s="25"/>
      <c r="F2" s="25"/>
      <c r="G2" s="25"/>
      <c r="H2" s="25"/>
      <c r="I2" s="134" t="s">
        <v>0</v>
      </c>
      <c r="J2" s="134"/>
      <c r="K2" s="134"/>
      <c r="L2" s="134"/>
      <c r="M2" s="134"/>
      <c r="N2" s="134"/>
      <c r="O2" s="134"/>
      <c r="P2" s="134"/>
      <c r="Q2" s="134"/>
      <c r="R2" s="134"/>
      <c r="S2" s="134"/>
      <c r="T2" s="134"/>
      <c r="V2" s="135" t="s">
        <v>1</v>
      </c>
      <c r="W2" s="136"/>
    </row>
    <row r="3" spans="1:29" ht="18" customHeight="1" thickBot="1">
      <c r="A3" s="26"/>
      <c r="B3" s="26"/>
      <c r="C3" s="26"/>
      <c r="D3" s="26"/>
      <c r="E3" s="26"/>
      <c r="F3" s="26"/>
      <c r="G3" s="26"/>
      <c r="H3" s="26"/>
      <c r="U3" s="4">
        <v>20</v>
      </c>
      <c r="V3" s="140"/>
      <c r="W3" s="141"/>
      <c r="AC3" s="2">
        <f>IF(AND(V3&lt;&gt;17,V3&lt;&gt;""),"Varmista, että halusit raportoida muita kuin vuoden 2017 tietoja","")</f>
      </c>
    </row>
    <row r="4" spans="1:27" ht="9.75" customHeight="1" thickBot="1">
      <c r="A4" s="124" t="s">
        <v>2</v>
      </c>
      <c r="B4" s="127" t="s">
        <v>3</v>
      </c>
      <c r="C4" s="128"/>
      <c r="D4" s="128"/>
      <c r="E4" s="128"/>
      <c r="F4" s="128"/>
      <c r="G4" s="128"/>
      <c r="H4" s="128"/>
      <c r="I4" s="128"/>
      <c r="J4" s="128"/>
      <c r="K4" s="128"/>
      <c r="L4" s="128"/>
      <c r="M4" s="128"/>
      <c r="N4" s="128"/>
      <c r="O4" s="128"/>
      <c r="P4" s="128"/>
      <c r="Q4" s="128"/>
      <c r="R4" s="128"/>
      <c r="S4" s="128"/>
      <c r="T4" s="128"/>
      <c r="U4" s="129"/>
      <c r="V4" s="39"/>
      <c r="W4" s="40"/>
      <c r="X4" s="40"/>
      <c r="Y4" s="40"/>
      <c r="Z4" s="40"/>
      <c r="AA4" s="41"/>
    </row>
    <row r="5" spans="1:27" ht="18" customHeight="1" thickBot="1">
      <c r="A5" s="125"/>
      <c r="B5" s="137"/>
      <c r="C5" s="137"/>
      <c r="D5" s="137"/>
      <c r="E5" s="137"/>
      <c r="F5" s="137"/>
      <c r="G5" s="137"/>
      <c r="H5" s="137"/>
      <c r="I5" s="137"/>
      <c r="J5" s="137"/>
      <c r="K5" s="137"/>
      <c r="L5" s="137"/>
      <c r="M5" s="137"/>
      <c r="N5" s="137"/>
      <c r="O5" s="137"/>
      <c r="P5" s="137"/>
      <c r="Q5" s="137"/>
      <c r="R5" s="137"/>
      <c r="S5" s="137"/>
      <c r="T5" s="137"/>
      <c r="U5" s="137"/>
      <c r="V5" s="42"/>
      <c r="W5" s="43"/>
      <c r="X5" s="43"/>
      <c r="Y5" s="43"/>
      <c r="Z5" s="43"/>
      <c r="AA5" s="44"/>
    </row>
    <row r="6" spans="1:27" ht="9.75" customHeight="1" thickBot="1">
      <c r="A6" s="125"/>
      <c r="B6" s="112" t="s">
        <v>4</v>
      </c>
      <c r="C6" s="113"/>
      <c r="D6" s="113"/>
      <c r="E6" s="113"/>
      <c r="F6" s="113"/>
      <c r="G6" s="113"/>
      <c r="H6" s="113"/>
      <c r="I6" s="113"/>
      <c r="J6" s="113"/>
      <c r="K6" s="113"/>
      <c r="L6" s="113"/>
      <c r="M6" s="113"/>
      <c r="N6" s="113"/>
      <c r="O6" s="113"/>
      <c r="P6" s="113"/>
      <c r="Q6" s="113"/>
      <c r="R6" s="113"/>
      <c r="S6" s="113"/>
      <c r="T6" s="113"/>
      <c r="U6" s="114"/>
      <c r="V6" s="138" t="s">
        <v>5</v>
      </c>
      <c r="W6" s="138"/>
      <c r="X6" s="138"/>
      <c r="Y6" s="138"/>
      <c r="Z6" s="42"/>
      <c r="AA6" s="44"/>
    </row>
    <row r="7" spans="1:27" ht="18" customHeight="1" thickBot="1">
      <c r="A7" s="125"/>
      <c r="B7" s="139"/>
      <c r="C7" s="139"/>
      <c r="D7" s="139"/>
      <c r="E7" s="139"/>
      <c r="F7" s="139"/>
      <c r="G7" s="139"/>
      <c r="H7" s="139"/>
      <c r="I7" s="139"/>
      <c r="J7" s="139"/>
      <c r="K7" s="139"/>
      <c r="L7" s="139"/>
      <c r="M7" s="139"/>
      <c r="N7" s="139"/>
      <c r="O7" s="139"/>
      <c r="P7" s="139"/>
      <c r="Q7" s="139"/>
      <c r="R7" s="139"/>
      <c r="S7" s="139"/>
      <c r="T7" s="139"/>
      <c r="U7" s="139"/>
      <c r="V7" s="142"/>
      <c r="W7" s="143"/>
      <c r="X7" s="143"/>
      <c r="Y7" s="144"/>
      <c r="Z7" s="45"/>
      <c r="AA7" s="46"/>
    </row>
    <row r="8" spans="1:27" ht="9.75" customHeight="1" thickBot="1">
      <c r="A8" s="125"/>
      <c r="B8" s="112" t="s">
        <v>6</v>
      </c>
      <c r="C8" s="113"/>
      <c r="D8" s="113"/>
      <c r="E8" s="113"/>
      <c r="F8" s="113"/>
      <c r="G8" s="113"/>
      <c r="H8" s="113"/>
      <c r="I8" s="113"/>
      <c r="J8" s="113"/>
      <c r="K8" s="113"/>
      <c r="L8" s="113"/>
      <c r="M8" s="113"/>
      <c r="N8" s="113"/>
      <c r="O8" s="113"/>
      <c r="P8" s="113"/>
      <c r="Q8" s="113"/>
      <c r="R8" s="113"/>
      <c r="S8" s="113"/>
      <c r="T8" s="113"/>
      <c r="U8" s="114"/>
      <c r="V8" s="112" t="s">
        <v>7</v>
      </c>
      <c r="W8" s="113"/>
      <c r="X8" s="113"/>
      <c r="Y8" s="113"/>
      <c r="Z8" s="113"/>
      <c r="AA8" s="132"/>
    </row>
    <row r="9" spans="1:27" ht="18" customHeight="1" thickBot="1">
      <c r="A9" s="126"/>
      <c r="B9" s="115"/>
      <c r="C9" s="115"/>
      <c r="D9" s="115"/>
      <c r="E9" s="115"/>
      <c r="F9" s="115"/>
      <c r="G9" s="115"/>
      <c r="H9" s="115"/>
      <c r="I9" s="115"/>
      <c r="J9" s="115"/>
      <c r="K9" s="115"/>
      <c r="L9" s="115"/>
      <c r="M9" s="115"/>
      <c r="N9" s="115"/>
      <c r="O9" s="115"/>
      <c r="P9" s="115"/>
      <c r="Q9" s="115"/>
      <c r="R9" s="115"/>
      <c r="S9" s="115"/>
      <c r="T9" s="115"/>
      <c r="U9" s="115"/>
      <c r="V9" s="155"/>
      <c r="W9" s="155"/>
      <c r="X9" s="155"/>
      <c r="Y9" s="155"/>
      <c r="Z9" s="155"/>
      <c r="AA9" s="156"/>
    </row>
    <row r="10" spans="1:27" ht="6" customHeigh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row>
    <row r="11" s="8" customFormat="1" ht="1.5" customHeight="1" thickBot="1">
      <c r="E11" s="10"/>
    </row>
    <row r="12" spans="1:27" ht="12.75" customHeight="1" thickBot="1">
      <c r="A12" s="116" t="s">
        <v>8</v>
      </c>
      <c r="B12" s="119" t="s">
        <v>9</v>
      </c>
      <c r="C12" s="119"/>
      <c r="D12" s="119"/>
      <c r="E12" s="119"/>
      <c r="F12" s="119"/>
      <c r="G12" s="119"/>
      <c r="H12" s="120" t="s">
        <v>79</v>
      </c>
      <c r="I12" s="123" t="s">
        <v>72</v>
      </c>
      <c r="J12" s="123"/>
      <c r="K12" s="123"/>
      <c r="L12" s="123"/>
      <c r="M12" s="123"/>
      <c r="N12" s="123"/>
      <c r="O12" s="123"/>
      <c r="P12" s="123"/>
      <c r="Q12" s="123"/>
      <c r="R12" s="133" t="s">
        <v>10</v>
      </c>
      <c r="S12" s="109"/>
      <c r="T12" s="109"/>
      <c r="U12" s="109"/>
      <c r="V12" s="109"/>
      <c r="W12" s="109"/>
      <c r="X12" s="11"/>
      <c r="Y12" s="11"/>
      <c r="Z12" s="11"/>
      <c r="AA12" s="12"/>
    </row>
    <row r="13" spans="1:27" ht="3" customHeight="1" thickBot="1">
      <c r="A13" s="117"/>
      <c r="B13" s="13"/>
      <c r="C13" s="8"/>
      <c r="D13" s="8"/>
      <c r="E13" s="10"/>
      <c r="F13" s="8"/>
      <c r="G13" s="8"/>
      <c r="H13" s="121"/>
      <c r="I13" s="13"/>
      <c r="J13" s="8"/>
      <c r="K13" s="8"/>
      <c r="L13" s="8"/>
      <c r="M13" s="8"/>
      <c r="N13" s="8"/>
      <c r="O13" s="8"/>
      <c r="P13" s="8"/>
      <c r="Q13" s="14"/>
      <c r="R13" s="8"/>
      <c r="S13" s="8"/>
      <c r="T13" s="8"/>
      <c r="U13" s="8"/>
      <c r="V13" s="8"/>
      <c r="W13" s="8"/>
      <c r="X13" s="8"/>
      <c r="Y13" s="8"/>
      <c r="Z13" s="8"/>
      <c r="AA13" s="15"/>
    </row>
    <row r="14" spans="1:27" ht="28.5" customHeight="1" thickBot="1">
      <c r="A14" s="117"/>
      <c r="B14" s="146" t="s">
        <v>11</v>
      </c>
      <c r="C14" s="146"/>
      <c r="D14" s="146"/>
      <c r="E14" s="60" t="s">
        <v>12</v>
      </c>
      <c r="F14" s="60"/>
      <c r="G14" s="60"/>
      <c r="H14" s="122"/>
      <c r="I14" s="146" t="s">
        <v>13</v>
      </c>
      <c r="J14" s="146"/>
      <c r="K14" s="146" t="s">
        <v>14</v>
      </c>
      <c r="L14" s="146"/>
      <c r="M14" s="146"/>
      <c r="N14" s="146" t="s">
        <v>15</v>
      </c>
      <c r="O14" s="146"/>
      <c r="P14" s="157" t="s">
        <v>16</v>
      </c>
      <c r="Q14" s="157"/>
      <c r="R14" s="158" t="s">
        <v>17</v>
      </c>
      <c r="S14" s="158"/>
      <c r="T14" s="158"/>
      <c r="U14" s="158"/>
      <c r="V14" s="158"/>
      <c r="W14" s="158"/>
      <c r="X14" s="8"/>
      <c r="Y14" s="8"/>
      <c r="Z14" s="8"/>
      <c r="AA14" s="15"/>
    </row>
    <row r="15" spans="1:27" ht="12" customHeight="1" thickBot="1">
      <c r="A15" s="117"/>
      <c r="B15" s="91"/>
      <c r="C15" s="92"/>
      <c r="D15" s="93"/>
      <c r="E15" s="130">
        <v>3</v>
      </c>
      <c r="F15" s="92"/>
      <c r="G15" s="93"/>
      <c r="H15" s="37"/>
      <c r="I15" s="91"/>
      <c r="J15" s="93"/>
      <c r="K15" s="91"/>
      <c r="L15" s="92"/>
      <c r="M15" s="93"/>
      <c r="N15" s="91"/>
      <c r="O15" s="93"/>
      <c r="P15" s="91"/>
      <c r="Q15" s="93"/>
      <c r="R15" s="5"/>
      <c r="S15" s="8"/>
      <c r="T15" s="8"/>
      <c r="U15" s="8"/>
      <c r="V15" s="8"/>
      <c r="W15" s="8"/>
      <c r="X15" s="8"/>
      <c r="Y15" s="8"/>
      <c r="Z15" s="8"/>
      <c r="AA15" s="15"/>
    </row>
    <row r="16" spans="1:27" ht="18" customHeight="1" thickBot="1">
      <c r="A16" s="118"/>
      <c r="B16" s="82"/>
      <c r="C16" s="83"/>
      <c r="D16" s="84"/>
      <c r="E16" s="131"/>
      <c r="F16" s="83"/>
      <c r="G16" s="84"/>
      <c r="H16" s="38"/>
      <c r="I16" s="82"/>
      <c r="J16" s="84"/>
      <c r="K16" s="82"/>
      <c r="L16" s="83"/>
      <c r="M16" s="84"/>
      <c r="N16" s="82"/>
      <c r="O16" s="84"/>
      <c r="P16" s="82"/>
      <c r="Q16" s="84"/>
      <c r="R16" s="6"/>
      <c r="S16" s="16"/>
      <c r="T16" s="16"/>
      <c r="U16" s="16"/>
      <c r="V16" s="16"/>
      <c r="W16" s="16"/>
      <c r="X16" s="16"/>
      <c r="Y16" s="16"/>
      <c r="Z16" s="16"/>
      <c r="AA16" s="17"/>
    </row>
    <row r="17" spans="1:27" ht="6" customHeight="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row>
    <row r="18" spans="1:27" ht="1.5" customHeight="1" thickBot="1">
      <c r="A18" s="18"/>
      <c r="B18" s="8"/>
      <c r="C18" s="8"/>
      <c r="D18" s="8"/>
      <c r="E18" s="10"/>
      <c r="F18" s="8"/>
      <c r="G18" s="8"/>
      <c r="H18" s="8"/>
      <c r="I18" s="8"/>
      <c r="J18" s="8"/>
      <c r="K18" s="8"/>
      <c r="L18" s="8"/>
      <c r="M18" s="8"/>
      <c r="N18" s="8"/>
      <c r="O18" s="8"/>
      <c r="P18" s="8"/>
      <c r="Q18" s="8"/>
      <c r="R18" s="8"/>
      <c r="S18" s="8"/>
      <c r="T18" s="8"/>
      <c r="U18" s="8"/>
      <c r="V18" s="8"/>
      <c r="W18" s="8"/>
      <c r="X18" s="8"/>
      <c r="Y18" s="8"/>
      <c r="Z18" s="8"/>
      <c r="AA18" s="19"/>
    </row>
    <row r="19" spans="1:27" ht="21.75" customHeight="1" thickBot="1">
      <c r="A19" s="160" t="s">
        <v>18</v>
      </c>
      <c r="B19" s="150" t="s">
        <v>64</v>
      </c>
      <c r="C19" s="150"/>
      <c r="D19" s="150"/>
      <c r="E19" s="150"/>
      <c r="F19" s="150"/>
      <c r="G19" s="150"/>
      <c r="H19" s="31" t="s">
        <v>19</v>
      </c>
      <c r="I19" s="47"/>
      <c r="J19" s="108" t="s">
        <v>78</v>
      </c>
      <c r="K19" s="108"/>
      <c r="L19" s="108"/>
      <c r="M19" s="108"/>
      <c r="N19" s="108"/>
      <c r="O19" s="108"/>
      <c r="P19" s="108"/>
      <c r="Q19" s="108"/>
      <c r="R19" s="108"/>
      <c r="S19" s="108"/>
      <c r="T19" s="108"/>
      <c r="U19" s="108"/>
      <c r="V19" s="108"/>
      <c r="W19" s="108"/>
      <c r="X19" s="108"/>
      <c r="Y19" s="152" t="s">
        <v>20</v>
      </c>
      <c r="Z19" s="152"/>
      <c r="AA19" s="153" t="s">
        <v>21</v>
      </c>
    </row>
    <row r="20" spans="1:27" ht="15.75" customHeight="1" thickBot="1">
      <c r="A20" s="161"/>
      <c r="B20" s="151"/>
      <c r="C20" s="151"/>
      <c r="D20" s="151"/>
      <c r="E20" s="151"/>
      <c r="F20" s="151"/>
      <c r="G20" s="151"/>
      <c r="H20" s="33"/>
      <c r="I20" s="48"/>
      <c r="J20" s="147" t="s">
        <v>22</v>
      </c>
      <c r="K20" s="147"/>
      <c r="L20" s="147"/>
      <c r="M20" s="147" t="s">
        <v>23</v>
      </c>
      <c r="N20" s="147"/>
      <c r="O20" s="147"/>
      <c r="P20" s="147" t="s">
        <v>24</v>
      </c>
      <c r="Q20" s="147"/>
      <c r="R20" s="147"/>
      <c r="S20" s="147" t="s">
        <v>25</v>
      </c>
      <c r="T20" s="147"/>
      <c r="U20" s="147"/>
      <c r="V20" s="54" t="s">
        <v>26</v>
      </c>
      <c r="W20" s="54"/>
      <c r="X20" s="54"/>
      <c r="Y20" s="148" t="s">
        <v>27</v>
      </c>
      <c r="Z20" s="159" t="s">
        <v>28</v>
      </c>
      <c r="AA20" s="154"/>
    </row>
    <row r="21" spans="1:27" ht="20.25" customHeight="1" thickBot="1">
      <c r="A21" s="161"/>
      <c r="B21" s="147" t="s">
        <v>29</v>
      </c>
      <c r="C21" s="147"/>
      <c r="D21" s="145" t="s">
        <v>15</v>
      </c>
      <c r="E21" s="145"/>
      <c r="F21" s="54" t="s">
        <v>30</v>
      </c>
      <c r="G21" s="54"/>
      <c r="H21" s="33"/>
      <c r="I21" s="48"/>
      <c r="J21" s="147"/>
      <c r="K21" s="147"/>
      <c r="L21" s="147"/>
      <c r="M21" s="147"/>
      <c r="N21" s="147"/>
      <c r="O21" s="147"/>
      <c r="P21" s="147"/>
      <c r="Q21" s="147"/>
      <c r="R21" s="147"/>
      <c r="S21" s="147"/>
      <c r="T21" s="147"/>
      <c r="U21" s="147"/>
      <c r="V21" s="54"/>
      <c r="W21" s="54"/>
      <c r="X21" s="54"/>
      <c r="Y21" s="148"/>
      <c r="Z21" s="159"/>
      <c r="AA21" s="154"/>
    </row>
    <row r="22" spans="1:45" ht="12" customHeight="1" thickBot="1">
      <c r="A22" s="161"/>
      <c r="B22" s="79"/>
      <c r="C22" s="81"/>
      <c r="D22" s="79"/>
      <c r="E22" s="81"/>
      <c r="F22" s="79"/>
      <c r="G22" s="81"/>
      <c r="H22" s="49"/>
      <c r="I22" s="50"/>
      <c r="J22" s="79"/>
      <c r="K22" s="80"/>
      <c r="L22" s="81"/>
      <c r="M22" s="79"/>
      <c r="N22" s="80"/>
      <c r="O22" s="81"/>
      <c r="P22" s="79"/>
      <c r="Q22" s="80"/>
      <c r="R22" s="81"/>
      <c r="S22" s="79"/>
      <c r="T22" s="80"/>
      <c r="U22" s="81"/>
      <c r="V22" s="79"/>
      <c r="W22" s="80"/>
      <c r="X22" s="81"/>
      <c r="Y22" s="37"/>
      <c r="Z22" s="37"/>
      <c r="AA22" s="85"/>
      <c r="AS22" s="7"/>
    </row>
    <row r="23" spans="1:27" ht="18" customHeight="1" thickBot="1">
      <c r="A23" s="162"/>
      <c r="B23" s="82"/>
      <c r="C23" s="84"/>
      <c r="D23" s="82"/>
      <c r="E23" s="84"/>
      <c r="F23" s="82"/>
      <c r="G23" s="84"/>
      <c r="H23" s="51"/>
      <c r="I23" s="52"/>
      <c r="J23" s="82"/>
      <c r="K23" s="83"/>
      <c r="L23" s="84"/>
      <c r="M23" s="82"/>
      <c r="N23" s="83"/>
      <c r="O23" s="84"/>
      <c r="P23" s="82"/>
      <c r="Q23" s="83"/>
      <c r="R23" s="84"/>
      <c r="S23" s="82"/>
      <c r="T23" s="83"/>
      <c r="U23" s="84"/>
      <c r="V23" s="82"/>
      <c r="W23" s="83"/>
      <c r="X23" s="84"/>
      <c r="Y23" s="38"/>
      <c r="Z23" s="38"/>
      <c r="AA23" s="86"/>
    </row>
    <row r="24" spans="1:27" ht="6"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8" customFormat="1" ht="1.5" customHeight="1" thickBot="1">
      <c r="E25" s="10"/>
    </row>
    <row r="26" spans="1:27" ht="12.75" customHeight="1" thickBot="1">
      <c r="A26" s="21"/>
      <c r="B26" s="107" t="s">
        <v>31</v>
      </c>
      <c r="C26" s="108"/>
      <c r="D26" s="108"/>
      <c r="E26" s="109" t="s">
        <v>32</v>
      </c>
      <c r="F26" s="109"/>
      <c r="G26" s="109"/>
      <c r="H26" s="109"/>
      <c r="I26" s="31" t="s">
        <v>33</v>
      </c>
      <c r="J26" s="47"/>
      <c r="K26" s="32" t="s">
        <v>34</v>
      </c>
      <c r="L26" s="32"/>
      <c r="M26" s="32"/>
      <c r="N26" s="32"/>
      <c r="O26" s="108" t="s">
        <v>35</v>
      </c>
      <c r="P26" s="108"/>
      <c r="Q26" s="108"/>
      <c r="R26" s="108"/>
      <c r="S26" s="31" t="s">
        <v>74</v>
      </c>
      <c r="T26" s="32"/>
      <c r="U26" s="101" t="s">
        <v>75</v>
      </c>
      <c r="V26" s="102"/>
      <c r="W26" s="70" t="s">
        <v>36</v>
      </c>
      <c r="X26" s="71"/>
      <c r="Y26" s="71"/>
      <c r="Z26" s="71"/>
      <c r="AA26" s="72"/>
    </row>
    <row r="27" spans="1:27" ht="28.5" customHeight="1">
      <c r="A27" s="22"/>
      <c r="B27" s="22"/>
      <c r="C27" s="8"/>
      <c r="D27" s="14"/>
      <c r="E27" s="53" t="s">
        <v>37</v>
      </c>
      <c r="F27" s="54"/>
      <c r="G27" s="53" t="s">
        <v>38</v>
      </c>
      <c r="H27" s="54"/>
      <c r="I27" s="33"/>
      <c r="J27" s="48"/>
      <c r="K27" s="110"/>
      <c r="L27" s="110"/>
      <c r="M27" s="110"/>
      <c r="N27" s="110"/>
      <c r="O27" s="62" t="s">
        <v>77</v>
      </c>
      <c r="P27" s="63"/>
      <c r="Q27" s="27" t="s">
        <v>39</v>
      </c>
      <c r="R27" s="28"/>
      <c r="S27" s="33"/>
      <c r="T27" s="34"/>
      <c r="U27" s="103"/>
      <c r="V27" s="104"/>
      <c r="W27" s="73"/>
      <c r="X27" s="74"/>
      <c r="Y27" s="74"/>
      <c r="Z27" s="74"/>
      <c r="AA27" s="75"/>
    </row>
    <row r="28" spans="1:51" ht="16.5" customHeight="1">
      <c r="A28" s="22"/>
      <c r="B28" s="22"/>
      <c r="C28" s="8"/>
      <c r="D28" s="14"/>
      <c r="E28" s="53"/>
      <c r="F28" s="54"/>
      <c r="G28" s="53"/>
      <c r="H28" s="54"/>
      <c r="I28" s="33"/>
      <c r="J28" s="48"/>
      <c r="K28" s="58" t="s">
        <v>40</v>
      </c>
      <c r="L28" s="59"/>
      <c r="M28" s="58" t="s">
        <v>41</v>
      </c>
      <c r="N28" s="59"/>
      <c r="O28" s="62"/>
      <c r="P28" s="63"/>
      <c r="Q28" s="27"/>
      <c r="R28" s="28"/>
      <c r="S28" s="33"/>
      <c r="T28" s="34"/>
      <c r="U28" s="103"/>
      <c r="V28" s="104"/>
      <c r="W28" s="73"/>
      <c r="X28" s="74"/>
      <c r="Y28" s="74"/>
      <c r="Z28" s="74"/>
      <c r="AA28" s="75"/>
      <c r="AU28" s="8"/>
      <c r="AV28" s="8"/>
      <c r="AW28" s="8"/>
      <c r="AX28" s="8"/>
      <c r="AY28" s="8"/>
    </row>
    <row r="29" spans="1:27" ht="12" customHeight="1">
      <c r="A29" s="22"/>
      <c r="B29" s="9"/>
      <c r="C29" s="8"/>
      <c r="D29" s="14"/>
      <c r="E29" s="55"/>
      <c r="F29" s="56"/>
      <c r="G29" s="55"/>
      <c r="H29" s="56"/>
      <c r="I29" s="35"/>
      <c r="J29" s="57"/>
      <c r="K29" s="60"/>
      <c r="L29" s="61"/>
      <c r="M29" s="60"/>
      <c r="N29" s="61"/>
      <c r="O29" s="64"/>
      <c r="P29" s="65"/>
      <c r="Q29" s="29"/>
      <c r="R29" s="30"/>
      <c r="S29" s="35"/>
      <c r="T29" s="36"/>
      <c r="U29" s="105"/>
      <c r="V29" s="106"/>
      <c r="W29" s="76"/>
      <c r="X29" s="77"/>
      <c r="Y29" s="77"/>
      <c r="Z29" s="77"/>
      <c r="AA29" s="78"/>
    </row>
    <row r="30" spans="1:53" ht="18" customHeight="1" thickBot="1">
      <c r="A30" s="165" t="s">
        <v>42</v>
      </c>
      <c r="B30" s="163" t="s">
        <v>43</v>
      </c>
      <c r="C30" s="164"/>
      <c r="D30" s="164"/>
      <c r="E30" s="94"/>
      <c r="F30" s="95"/>
      <c r="G30" s="94"/>
      <c r="H30" s="95"/>
      <c r="I30" s="94"/>
      <c r="J30" s="95"/>
      <c r="K30" s="94"/>
      <c r="L30" s="95"/>
      <c r="M30" s="100"/>
      <c r="N30" s="95"/>
      <c r="O30" s="94"/>
      <c r="P30" s="95"/>
      <c r="Q30" s="94"/>
      <c r="R30" s="95"/>
      <c r="S30" s="94"/>
      <c r="T30" s="95"/>
      <c r="U30" s="98"/>
      <c r="V30" s="99"/>
      <c r="W30" s="66"/>
      <c r="X30" s="66"/>
      <c r="Y30" s="66"/>
      <c r="Z30" s="66"/>
      <c r="AA30" s="67"/>
      <c r="AC30" s="2">
        <f>IF(COUNTIF(AR30:AR52,"*"&amp;"tarkista"&amp;"*"),"Asuttujen reviirien minimi enemmän kuin maksimi","")</f>
      </c>
      <c r="AR30" s="1">
        <f>IF(AND(K30&gt;M30,M30&lt;&gt;""),"tarkista","")</f>
      </c>
      <c r="AS30" s="1">
        <f>IF(AND(OR(E30&lt;&gt;"",G30&lt;&gt;"",I30&lt;&gt;"",K30&lt;&gt;"",M30&lt;&gt;"",O30&lt;&gt;"",Q30&lt;&gt;"",S30&lt;&gt;""),U30=""),"tarkista","")</f>
      </c>
      <c r="AT30" s="1">
        <f>IF(E30&gt;K30,"tarkista","")</f>
      </c>
      <c r="AU30" s="1">
        <f>IF(O30&gt;K30,"tarkista","")</f>
      </c>
      <c r="AV30" s="1">
        <f>IF(O30&gt;E30,"tarkista","")</f>
      </c>
      <c r="AW30" s="1">
        <f>IF((E30+G30+I30)&gt;K30,"tarkista","")</f>
      </c>
      <c r="AX30" s="1">
        <f>IF(AND(OR(E30&gt;0,G30&gt;0,I30&gt;0,O30&gt;0,Q30&gt;0),M30="",K30=""),"tarkista","")</f>
      </c>
      <c r="AY30" s="1">
        <f>IF(AND(O30&gt;0,Q30=""),"tarkista","")</f>
      </c>
      <c r="AZ30" s="1">
        <f>IF(AND(Q30&lt;&gt;"",O30=""),"tarkista","")</f>
      </c>
      <c r="BA30" s="1">
        <f>IF(AND(E30&gt;0,O30=""),"tarkista","")</f>
      </c>
    </row>
    <row r="31" spans="1:53" ht="18" customHeight="1" thickBot="1">
      <c r="A31" s="165"/>
      <c r="B31" s="163" t="s">
        <v>44</v>
      </c>
      <c r="C31" s="164"/>
      <c r="D31" s="164"/>
      <c r="E31" s="94"/>
      <c r="F31" s="95"/>
      <c r="G31" s="94"/>
      <c r="H31" s="95"/>
      <c r="I31" s="94"/>
      <c r="J31" s="95"/>
      <c r="K31" s="94"/>
      <c r="L31" s="95"/>
      <c r="M31" s="94"/>
      <c r="N31" s="95"/>
      <c r="O31" s="94"/>
      <c r="P31" s="95"/>
      <c r="Q31" s="94"/>
      <c r="R31" s="95"/>
      <c r="S31" s="94"/>
      <c r="T31" s="95"/>
      <c r="U31" s="87"/>
      <c r="V31" s="88"/>
      <c r="W31" s="66"/>
      <c r="X31" s="66"/>
      <c r="Y31" s="66"/>
      <c r="Z31" s="66"/>
      <c r="AA31" s="67"/>
      <c r="AC31" s="2">
        <f>IF(COUNTIF(AS30:AS53,"*"&amp;"tarkista"&amp;"*"),"Merkitse seurantateho","")</f>
      </c>
      <c r="AR31" s="1">
        <f aca="true" t="shared" si="0" ref="AR31:AR53">IF(AND(K31&gt;M31,M31&lt;&gt;""),"tarkista","")</f>
      </c>
      <c r="AS31" s="1">
        <f aca="true" t="shared" si="1" ref="AS31:AS53">IF(AND(OR(E31&lt;&gt;"",G31&lt;&gt;"",I31&lt;&gt;"",K31&lt;&gt;"",M31&lt;&gt;"",O31&lt;&gt;"",Q31&lt;&gt;"",S31&lt;&gt;""),U31=""),"tarkista","")</f>
      </c>
      <c r="AT31" s="1">
        <f aca="true" t="shared" si="2" ref="AT31:AT53">IF(E31&gt;K31,"tarkista","")</f>
      </c>
      <c r="AU31" s="1">
        <f aca="true" t="shared" si="3" ref="AU31:AU53">IF(O31&gt;K31,"tarkista","")</f>
      </c>
      <c r="AV31" s="1">
        <f aca="true" t="shared" si="4" ref="AV31:AV53">IF(O31&gt;E31,"tarkista","")</f>
      </c>
      <c r="AW31" s="1">
        <f aca="true" t="shared" si="5" ref="AW31:AW53">IF((E31+G31+I31)&gt;K31,"tarkista","")</f>
      </c>
      <c r="AX31" s="1">
        <f aca="true" t="shared" si="6" ref="AX31:AX53">IF(AND(OR(E31&gt;0,G31&gt;0,I31&gt;0,O31&gt;0,Q31&gt;0),M31="",K31=""),"tarkista","")</f>
      </c>
      <c r="AY31" s="1">
        <f aca="true" t="shared" si="7" ref="AY31:AY53">IF(AND(O31&gt;0,Q31=""),"tarkista","")</f>
      </c>
      <c r="AZ31" s="1">
        <f aca="true" t="shared" si="8" ref="AZ31:AZ53">IF(AND(Q31&lt;&gt;"",O31=""),"tarkista","")</f>
      </c>
      <c r="BA31" s="1">
        <f aca="true" t="shared" si="9" ref="BA31:BA53">IF(AND(E31&gt;0,O31=""),"tarkista","")</f>
      </c>
    </row>
    <row r="32" spans="1:53" ht="18" customHeight="1" thickBot="1">
      <c r="A32" s="165"/>
      <c r="B32" s="163" t="s">
        <v>45</v>
      </c>
      <c r="C32" s="164"/>
      <c r="D32" s="164"/>
      <c r="E32" s="94"/>
      <c r="F32" s="95"/>
      <c r="G32" s="94"/>
      <c r="H32" s="95"/>
      <c r="I32" s="94"/>
      <c r="J32" s="95"/>
      <c r="K32" s="94"/>
      <c r="L32" s="95"/>
      <c r="M32" s="94"/>
      <c r="N32" s="95"/>
      <c r="O32" s="94"/>
      <c r="P32" s="95"/>
      <c r="Q32" s="94"/>
      <c r="R32" s="95"/>
      <c r="S32" s="94"/>
      <c r="T32" s="95"/>
      <c r="U32" s="87"/>
      <c r="V32" s="88"/>
      <c r="W32" s="66"/>
      <c r="X32" s="66"/>
      <c r="Y32" s="66"/>
      <c r="Z32" s="66"/>
      <c r="AA32" s="67"/>
      <c r="AC32" s="2">
        <f>IF(COUNTIF(AT30:AT53,"*"&amp;"tarkista"&amp;"*"),"Varmasti munittuja enemmän kuin minimireviirimäärä","")</f>
      </c>
      <c r="AR32" s="1">
        <f t="shared" si="0"/>
      </c>
      <c r="AS32" s="1">
        <f t="shared" si="1"/>
      </c>
      <c r="AT32" s="1">
        <f t="shared" si="2"/>
      </c>
      <c r="AU32" s="1">
        <f t="shared" si="3"/>
      </c>
      <c r="AV32" s="1">
        <f t="shared" si="4"/>
      </c>
      <c r="AW32" s="1">
        <f t="shared" si="5"/>
      </c>
      <c r="AX32" s="1">
        <f t="shared" si="6"/>
      </c>
      <c r="AY32" s="1">
        <f t="shared" si="7"/>
      </c>
      <c r="AZ32" s="1">
        <f t="shared" si="8"/>
      </c>
      <c r="BA32" s="1">
        <f t="shared" si="9"/>
      </c>
    </row>
    <row r="33" spans="1:53" ht="18" customHeight="1" thickBot="1">
      <c r="A33" s="165"/>
      <c r="B33" s="163" t="s">
        <v>46</v>
      </c>
      <c r="C33" s="164"/>
      <c r="D33" s="164"/>
      <c r="E33" s="94"/>
      <c r="F33" s="95"/>
      <c r="G33" s="94"/>
      <c r="H33" s="95"/>
      <c r="I33" s="94"/>
      <c r="J33" s="95"/>
      <c r="K33" s="94"/>
      <c r="L33" s="95"/>
      <c r="M33" s="94"/>
      <c r="N33" s="95"/>
      <c r="O33" s="94"/>
      <c r="P33" s="95"/>
      <c r="Q33" s="94"/>
      <c r="R33" s="95"/>
      <c r="S33" s="94"/>
      <c r="T33" s="95"/>
      <c r="U33" s="87"/>
      <c r="V33" s="88"/>
      <c r="W33" s="66"/>
      <c r="X33" s="66"/>
      <c r="Y33" s="66"/>
      <c r="Z33" s="66"/>
      <c r="AA33" s="67"/>
      <c r="AC33" s="2">
        <f>IF(COUNTIF(AU30:AU53,"*"&amp;"tarkista"&amp;"*"),"Munapesiä, joiden tulos tiedossa enemmän kuin minimireviirimäärä","")</f>
      </c>
      <c r="AR33" s="1">
        <f t="shared" si="0"/>
      </c>
      <c r="AS33" s="1">
        <f t="shared" si="1"/>
      </c>
      <c r="AT33" s="1">
        <f t="shared" si="2"/>
      </c>
      <c r="AU33" s="1">
        <f t="shared" si="3"/>
      </c>
      <c r="AV33" s="1">
        <f t="shared" si="4"/>
      </c>
      <c r="AW33" s="1">
        <f t="shared" si="5"/>
      </c>
      <c r="AX33" s="1">
        <f t="shared" si="6"/>
      </c>
      <c r="AY33" s="1">
        <f t="shared" si="7"/>
      </c>
      <c r="AZ33" s="1">
        <f t="shared" si="8"/>
      </c>
      <c r="BA33" s="1">
        <f t="shared" si="9"/>
      </c>
    </row>
    <row r="34" spans="1:53" ht="18" customHeight="1" thickBot="1">
      <c r="A34" s="165"/>
      <c r="B34" s="163" t="s">
        <v>47</v>
      </c>
      <c r="C34" s="164"/>
      <c r="D34" s="164"/>
      <c r="E34" s="94"/>
      <c r="F34" s="95"/>
      <c r="G34" s="94"/>
      <c r="H34" s="95"/>
      <c r="I34" s="94"/>
      <c r="J34" s="95"/>
      <c r="K34" s="94"/>
      <c r="L34" s="95"/>
      <c r="M34" s="94"/>
      <c r="N34" s="95"/>
      <c r="O34" s="94"/>
      <c r="P34" s="95"/>
      <c r="Q34" s="94"/>
      <c r="R34" s="95"/>
      <c r="S34" s="94"/>
      <c r="T34" s="95"/>
      <c r="U34" s="87"/>
      <c r="V34" s="88"/>
      <c r="W34" s="66"/>
      <c r="X34" s="66"/>
      <c r="Y34" s="66"/>
      <c r="Z34" s="66"/>
      <c r="AA34" s="67"/>
      <c r="AC34" s="2">
        <f>IF(COUNTIF(AV30:AV53,"*"&amp;"tarkista"&amp;"*"),"Poikastuotossa ilmoitettu enemmän pesiä kuin varmasti munituissa pesissä","")</f>
      </c>
      <c r="AR34" s="1">
        <f t="shared" si="0"/>
      </c>
      <c r="AS34" s="1">
        <f t="shared" si="1"/>
      </c>
      <c r="AT34" s="1">
        <f t="shared" si="2"/>
      </c>
      <c r="AU34" s="1">
        <f t="shared" si="3"/>
      </c>
      <c r="AV34" s="1">
        <f t="shared" si="4"/>
      </c>
      <c r="AW34" s="1">
        <f t="shared" si="5"/>
      </c>
      <c r="AX34" s="1">
        <f t="shared" si="6"/>
      </c>
      <c r="AY34" s="1">
        <f t="shared" si="7"/>
      </c>
      <c r="AZ34" s="1">
        <f t="shared" si="8"/>
      </c>
      <c r="BA34" s="1">
        <f t="shared" si="9"/>
      </c>
    </row>
    <row r="35" spans="1:53" ht="18" customHeight="1" thickBot="1">
      <c r="A35" s="165"/>
      <c r="B35" s="163" t="s">
        <v>48</v>
      </c>
      <c r="C35" s="164"/>
      <c r="D35" s="164"/>
      <c r="E35" s="94"/>
      <c r="F35" s="95"/>
      <c r="G35" s="94"/>
      <c r="H35" s="95"/>
      <c r="I35" s="94"/>
      <c r="J35" s="95"/>
      <c r="K35" s="94"/>
      <c r="L35" s="95"/>
      <c r="M35" s="94"/>
      <c r="N35" s="95"/>
      <c r="O35" s="94"/>
      <c r="P35" s="95"/>
      <c r="Q35" s="94"/>
      <c r="R35" s="95"/>
      <c r="S35" s="94"/>
      <c r="T35" s="95"/>
      <c r="U35" s="87"/>
      <c r="V35" s="88"/>
      <c r="W35" s="66"/>
      <c r="X35" s="66"/>
      <c r="Y35" s="66"/>
      <c r="Z35" s="66"/>
      <c r="AA35" s="67"/>
      <c r="AC35" s="2">
        <f>IF(COUNTIF(AW30:AW53,"*"&amp;"tarkista"&amp;"*"),"Löydettyjä pesiä plus lentopoikueita enemmän kuin minimireviirimäärä","")</f>
      </c>
      <c r="AR35" s="1">
        <f t="shared" si="0"/>
      </c>
      <c r="AS35" s="1">
        <f t="shared" si="1"/>
      </c>
      <c r="AT35" s="1">
        <f t="shared" si="2"/>
      </c>
      <c r="AU35" s="1">
        <f t="shared" si="3"/>
      </c>
      <c r="AV35" s="1">
        <f t="shared" si="4"/>
      </c>
      <c r="AW35" s="1">
        <f t="shared" si="5"/>
      </c>
      <c r="AX35" s="1">
        <f t="shared" si="6"/>
      </c>
      <c r="AY35" s="1">
        <f t="shared" si="7"/>
      </c>
      <c r="AZ35" s="1">
        <f t="shared" si="8"/>
      </c>
      <c r="BA35" s="1">
        <f t="shared" si="9"/>
      </c>
    </row>
    <row r="36" spans="1:53" ht="18" customHeight="1" thickBot="1">
      <c r="A36" s="165"/>
      <c r="B36" s="163" t="s">
        <v>49</v>
      </c>
      <c r="C36" s="164"/>
      <c r="D36" s="164"/>
      <c r="E36" s="94"/>
      <c r="F36" s="95"/>
      <c r="G36" s="94"/>
      <c r="H36" s="95"/>
      <c r="I36" s="94"/>
      <c r="J36" s="95"/>
      <c r="K36" s="94"/>
      <c r="L36" s="95"/>
      <c r="M36" s="94"/>
      <c r="N36" s="95"/>
      <c r="O36" s="94"/>
      <c r="P36" s="95"/>
      <c r="Q36" s="94"/>
      <c r="R36" s="95"/>
      <c r="S36" s="94"/>
      <c r="T36" s="95"/>
      <c r="U36" s="87"/>
      <c r="V36" s="88"/>
      <c r="W36" s="66"/>
      <c r="X36" s="66"/>
      <c r="Y36" s="66"/>
      <c r="Z36" s="66"/>
      <c r="AA36" s="67"/>
      <c r="AC36" s="2">
        <f>IF(COUNTIF(AX30:AX53,"*"&amp;"tarkista"&amp;"*"),"Kirjaa reviirien minimimäärä","")</f>
      </c>
      <c r="AR36" s="1">
        <f t="shared" si="0"/>
      </c>
      <c r="AS36" s="1">
        <f t="shared" si="1"/>
      </c>
      <c r="AT36" s="1">
        <f t="shared" si="2"/>
      </c>
      <c r="AU36" s="1">
        <f t="shared" si="3"/>
      </c>
      <c r="AV36" s="1">
        <f t="shared" si="4"/>
      </c>
      <c r="AW36" s="1">
        <f t="shared" si="5"/>
      </c>
      <c r="AX36" s="1">
        <f t="shared" si="6"/>
      </c>
      <c r="AY36" s="1">
        <f t="shared" si="7"/>
      </c>
      <c r="AZ36" s="1">
        <f t="shared" si="8"/>
      </c>
      <c r="BA36" s="1">
        <f t="shared" si="9"/>
      </c>
    </row>
    <row r="37" spans="1:53" ht="18" customHeight="1" thickBot="1">
      <c r="A37" s="165"/>
      <c r="B37" s="163" t="s">
        <v>50</v>
      </c>
      <c r="C37" s="164"/>
      <c r="D37" s="164"/>
      <c r="E37" s="94"/>
      <c r="F37" s="95"/>
      <c r="G37" s="94"/>
      <c r="H37" s="95"/>
      <c r="I37" s="94"/>
      <c r="J37" s="95"/>
      <c r="K37" s="94"/>
      <c r="L37" s="95"/>
      <c r="M37" s="94"/>
      <c r="N37" s="95"/>
      <c r="O37" s="94"/>
      <c r="P37" s="95"/>
      <c r="Q37" s="94"/>
      <c r="R37" s="95"/>
      <c r="S37" s="94"/>
      <c r="T37" s="95"/>
      <c r="U37" s="87"/>
      <c r="V37" s="88"/>
      <c r="W37" s="66"/>
      <c r="X37" s="66"/>
      <c r="Y37" s="66"/>
      <c r="Z37" s="66"/>
      <c r="AA37" s="67"/>
      <c r="AC37" s="2">
        <f>IF(COUNTIF(AY30:AY53,"*"&amp;"tarkista"&amp;"*"),"Kirjaa isojen poikasten määrä. Jos pesän tarkka poikastuotto tuntematon, poista pesä Poikastuotosta. Tuhoutuneen pesän poikastuotto = 0","")</f>
      </c>
      <c r="AR37" s="1">
        <f t="shared" si="0"/>
      </c>
      <c r="AS37" s="1">
        <f t="shared" si="1"/>
      </c>
      <c r="AT37" s="1">
        <f t="shared" si="2"/>
      </c>
      <c r="AU37" s="1">
        <f t="shared" si="3"/>
      </c>
      <c r="AV37" s="1">
        <f t="shared" si="4"/>
      </c>
      <c r="AW37" s="1">
        <f t="shared" si="5"/>
      </c>
      <c r="AX37" s="1">
        <f t="shared" si="6"/>
      </c>
      <c r="AY37" s="1">
        <f t="shared" si="7"/>
      </c>
      <c r="AZ37" s="1">
        <f t="shared" si="8"/>
      </c>
      <c r="BA37" s="1">
        <f t="shared" si="9"/>
      </c>
    </row>
    <row r="38" spans="1:53" ht="18" customHeight="1" thickBot="1">
      <c r="A38" s="165"/>
      <c r="B38" s="163" t="s">
        <v>51</v>
      </c>
      <c r="C38" s="164"/>
      <c r="D38" s="164"/>
      <c r="E38" s="94"/>
      <c r="F38" s="95"/>
      <c r="G38" s="94"/>
      <c r="H38" s="95"/>
      <c r="I38" s="94"/>
      <c r="J38" s="95"/>
      <c r="K38" s="94"/>
      <c r="L38" s="95"/>
      <c r="M38" s="94"/>
      <c r="N38" s="95"/>
      <c r="O38" s="94"/>
      <c r="P38" s="95"/>
      <c r="Q38" s="94"/>
      <c r="R38" s="95"/>
      <c r="S38" s="94"/>
      <c r="T38" s="95"/>
      <c r="U38" s="87"/>
      <c r="V38" s="88"/>
      <c r="W38" s="66"/>
      <c r="X38" s="66"/>
      <c r="Y38" s="66"/>
      <c r="Z38" s="66"/>
      <c r="AA38" s="67"/>
      <c r="AC38" s="2">
        <f>IF(COUNTIF(AZ30:AZ53,"*"&amp;"tarkista"&amp;"*"),"Kirjaa munapesien määrä, joiden lopputulos on tiedossa","")</f>
      </c>
      <c r="AR38" s="1">
        <f t="shared" si="0"/>
      </c>
      <c r="AS38" s="1">
        <f t="shared" si="1"/>
      </c>
      <c r="AT38" s="1">
        <f t="shared" si="2"/>
      </c>
      <c r="AU38" s="1">
        <f t="shared" si="3"/>
      </c>
      <c r="AV38" s="1">
        <f t="shared" si="4"/>
      </c>
      <c r="AW38" s="1">
        <f t="shared" si="5"/>
      </c>
      <c r="AX38" s="1">
        <f t="shared" si="6"/>
      </c>
      <c r="AY38" s="1">
        <f t="shared" si="7"/>
      </c>
      <c r="AZ38" s="1">
        <f t="shared" si="8"/>
      </c>
      <c r="BA38" s="1">
        <f t="shared" si="9"/>
      </c>
    </row>
    <row r="39" spans="1:53" ht="18" customHeight="1" thickBot="1">
      <c r="A39" s="165"/>
      <c r="B39" s="163" t="s">
        <v>52</v>
      </c>
      <c r="C39" s="164"/>
      <c r="D39" s="164"/>
      <c r="E39" s="94"/>
      <c r="F39" s="95"/>
      <c r="G39" s="94"/>
      <c r="H39" s="95"/>
      <c r="I39" s="94"/>
      <c r="J39" s="95"/>
      <c r="K39" s="94"/>
      <c r="L39" s="95"/>
      <c r="M39" s="94"/>
      <c r="N39" s="95"/>
      <c r="O39" s="94"/>
      <c r="P39" s="95"/>
      <c r="Q39" s="94"/>
      <c r="R39" s="95"/>
      <c r="S39" s="94"/>
      <c r="T39" s="95"/>
      <c r="U39" s="87"/>
      <c r="V39" s="88"/>
      <c r="W39" s="66"/>
      <c r="X39" s="66"/>
      <c r="Y39" s="66"/>
      <c r="Z39" s="66"/>
      <c r="AA39" s="67"/>
      <c r="AC39" s="2">
        <f>IF(COUNTIF(BA30:BA53,"*"&amp;"tarkista"&amp;"*"),"Ilmoita pesien poikastuotot, jos määrät tarkkoja (epätarkkoja ei ilmoiteta). Tuhoutuneen pesän poikastuotto = 0.","")</f>
      </c>
      <c r="AR39" s="1">
        <f t="shared" si="0"/>
      </c>
      <c r="AS39" s="1">
        <f t="shared" si="1"/>
      </c>
      <c r="AT39" s="1">
        <f t="shared" si="2"/>
      </c>
      <c r="AU39" s="1">
        <f t="shared" si="3"/>
      </c>
      <c r="AV39" s="1">
        <f t="shared" si="4"/>
      </c>
      <c r="AW39" s="1">
        <f t="shared" si="5"/>
      </c>
      <c r="AX39" s="1">
        <f t="shared" si="6"/>
      </c>
      <c r="AY39" s="1">
        <f t="shared" si="7"/>
      </c>
      <c r="AZ39" s="1">
        <f t="shared" si="8"/>
      </c>
      <c r="BA39" s="1">
        <f t="shared" si="9"/>
      </c>
    </row>
    <row r="40" spans="1:53" ht="18" customHeight="1" thickBot="1">
      <c r="A40" s="165"/>
      <c r="B40" s="163" t="s">
        <v>53</v>
      </c>
      <c r="C40" s="164"/>
      <c r="D40" s="164"/>
      <c r="E40" s="94"/>
      <c r="F40" s="95"/>
      <c r="G40" s="94"/>
      <c r="H40" s="95"/>
      <c r="I40" s="94"/>
      <c r="J40" s="95"/>
      <c r="K40" s="94"/>
      <c r="L40" s="95"/>
      <c r="M40" s="94"/>
      <c r="N40" s="95"/>
      <c r="O40" s="94"/>
      <c r="P40" s="95"/>
      <c r="Q40" s="94"/>
      <c r="R40" s="95"/>
      <c r="S40" s="94"/>
      <c r="T40" s="95"/>
      <c r="U40" s="87"/>
      <c r="V40" s="88"/>
      <c r="W40" s="66"/>
      <c r="X40" s="66"/>
      <c r="Y40" s="66"/>
      <c r="Z40" s="66"/>
      <c r="AA40" s="67"/>
      <c r="AR40" s="1">
        <f t="shared" si="0"/>
      </c>
      <c r="AS40" s="1">
        <f t="shared" si="1"/>
      </c>
      <c r="AT40" s="1">
        <f t="shared" si="2"/>
      </c>
      <c r="AU40" s="1">
        <f t="shared" si="3"/>
      </c>
      <c r="AV40" s="1">
        <f t="shared" si="4"/>
      </c>
      <c r="AW40" s="1">
        <f t="shared" si="5"/>
      </c>
      <c r="AX40" s="1">
        <f t="shared" si="6"/>
      </c>
      <c r="AY40" s="1">
        <f t="shared" si="7"/>
      </c>
      <c r="AZ40" s="1">
        <f t="shared" si="8"/>
      </c>
      <c r="BA40" s="1">
        <f t="shared" si="9"/>
      </c>
    </row>
    <row r="41" spans="1:53" ht="18" customHeight="1" thickBot="1">
      <c r="A41" s="165"/>
      <c r="B41" s="169" t="s">
        <v>54</v>
      </c>
      <c r="C41" s="170"/>
      <c r="D41" s="170"/>
      <c r="E41" s="94"/>
      <c r="F41" s="95"/>
      <c r="G41" s="94"/>
      <c r="H41" s="95"/>
      <c r="I41" s="94"/>
      <c r="J41" s="95"/>
      <c r="K41" s="94"/>
      <c r="L41" s="95"/>
      <c r="M41" s="94"/>
      <c r="N41" s="95"/>
      <c r="O41" s="94"/>
      <c r="P41" s="95"/>
      <c r="Q41" s="94"/>
      <c r="R41" s="95"/>
      <c r="S41" s="94"/>
      <c r="T41" s="95"/>
      <c r="U41" s="87"/>
      <c r="V41" s="88"/>
      <c r="W41" s="66"/>
      <c r="X41" s="66"/>
      <c r="Y41" s="66"/>
      <c r="Z41" s="66"/>
      <c r="AA41" s="67"/>
      <c r="AR41" s="1">
        <f t="shared" si="0"/>
      </c>
      <c r="AS41" s="1">
        <f t="shared" si="1"/>
      </c>
      <c r="AT41" s="1">
        <f t="shared" si="2"/>
      </c>
      <c r="AU41" s="1">
        <f t="shared" si="3"/>
      </c>
      <c r="AV41" s="1">
        <f t="shared" si="4"/>
      </c>
      <c r="AW41" s="1">
        <f t="shared" si="5"/>
      </c>
      <c r="AX41" s="1">
        <f t="shared" si="6"/>
      </c>
      <c r="AY41" s="1">
        <f t="shared" si="7"/>
      </c>
      <c r="AZ41" s="1">
        <f t="shared" si="8"/>
      </c>
      <c r="BA41" s="1">
        <f t="shared" si="9"/>
      </c>
    </row>
    <row r="42" spans="1:53" ht="18" customHeight="1" thickBot="1">
      <c r="A42" s="165"/>
      <c r="B42" s="169" t="s">
        <v>55</v>
      </c>
      <c r="C42" s="170"/>
      <c r="D42" s="170"/>
      <c r="E42" s="94"/>
      <c r="F42" s="95"/>
      <c r="G42" s="94"/>
      <c r="H42" s="95"/>
      <c r="I42" s="94"/>
      <c r="J42" s="95"/>
      <c r="K42" s="94"/>
      <c r="L42" s="95"/>
      <c r="M42" s="94"/>
      <c r="N42" s="95"/>
      <c r="O42" s="94"/>
      <c r="P42" s="95"/>
      <c r="Q42" s="94"/>
      <c r="R42" s="95"/>
      <c r="S42" s="94"/>
      <c r="T42" s="95"/>
      <c r="U42" s="87"/>
      <c r="V42" s="88"/>
      <c r="W42" s="66"/>
      <c r="X42" s="66"/>
      <c r="Y42" s="66"/>
      <c r="Z42" s="66"/>
      <c r="AA42" s="67"/>
      <c r="AR42" s="1">
        <f t="shared" si="0"/>
      </c>
      <c r="AS42" s="1">
        <f t="shared" si="1"/>
      </c>
      <c r="AT42" s="1">
        <f t="shared" si="2"/>
      </c>
      <c r="AU42" s="1">
        <f t="shared" si="3"/>
      </c>
      <c r="AV42" s="1">
        <f t="shared" si="4"/>
      </c>
      <c r="AW42" s="1">
        <f t="shared" si="5"/>
      </c>
      <c r="AX42" s="1">
        <f t="shared" si="6"/>
      </c>
      <c r="AY42" s="1">
        <f t="shared" si="7"/>
      </c>
      <c r="AZ42" s="1">
        <f t="shared" si="8"/>
      </c>
      <c r="BA42" s="1">
        <f t="shared" si="9"/>
      </c>
    </row>
    <row r="43" spans="1:53" ht="18" customHeight="1" thickBot="1">
      <c r="A43" s="165"/>
      <c r="B43" s="167"/>
      <c r="C43" s="168"/>
      <c r="D43" s="168"/>
      <c r="E43" s="94"/>
      <c r="F43" s="95"/>
      <c r="G43" s="94"/>
      <c r="H43" s="95"/>
      <c r="I43" s="94"/>
      <c r="J43" s="95"/>
      <c r="K43" s="94"/>
      <c r="L43" s="95"/>
      <c r="M43" s="94"/>
      <c r="N43" s="95"/>
      <c r="O43" s="94"/>
      <c r="P43" s="95"/>
      <c r="Q43" s="94"/>
      <c r="R43" s="95"/>
      <c r="S43" s="94"/>
      <c r="T43" s="95"/>
      <c r="U43" s="87"/>
      <c r="V43" s="88"/>
      <c r="W43" s="66"/>
      <c r="X43" s="66"/>
      <c r="Y43" s="66"/>
      <c r="Z43" s="66"/>
      <c r="AA43" s="67"/>
      <c r="AR43" s="1">
        <f t="shared" si="0"/>
      </c>
      <c r="AS43" s="1">
        <f t="shared" si="1"/>
      </c>
      <c r="AT43" s="1">
        <f t="shared" si="2"/>
      </c>
      <c r="AU43" s="1">
        <f t="shared" si="3"/>
      </c>
      <c r="AV43" s="1">
        <f t="shared" si="4"/>
      </c>
      <c r="AW43" s="1">
        <f t="shared" si="5"/>
      </c>
      <c r="AX43" s="1">
        <f t="shared" si="6"/>
      </c>
      <c r="AY43" s="1">
        <f t="shared" si="7"/>
      </c>
      <c r="AZ43" s="1">
        <f t="shared" si="8"/>
      </c>
      <c r="BA43" s="1">
        <f t="shared" si="9"/>
      </c>
    </row>
    <row r="44" spans="1:53" ht="18" customHeight="1" thickBot="1">
      <c r="A44" s="165"/>
      <c r="B44" s="163" t="s">
        <v>56</v>
      </c>
      <c r="C44" s="164"/>
      <c r="D44" s="164"/>
      <c r="E44" s="94"/>
      <c r="F44" s="95"/>
      <c r="G44" s="94"/>
      <c r="H44" s="95"/>
      <c r="I44" s="94"/>
      <c r="J44" s="95"/>
      <c r="K44" s="94"/>
      <c r="L44" s="95"/>
      <c r="M44" s="94"/>
      <c r="N44" s="95"/>
      <c r="O44" s="94"/>
      <c r="P44" s="95"/>
      <c r="Q44" s="94"/>
      <c r="R44" s="95"/>
      <c r="S44" s="94"/>
      <c r="T44" s="95"/>
      <c r="U44" s="87"/>
      <c r="V44" s="88"/>
      <c r="W44" s="66"/>
      <c r="X44" s="66"/>
      <c r="Y44" s="66"/>
      <c r="Z44" s="66"/>
      <c r="AA44" s="67"/>
      <c r="AR44" s="1">
        <f t="shared" si="0"/>
      </c>
      <c r="AS44" s="1">
        <f t="shared" si="1"/>
      </c>
      <c r="AT44" s="1">
        <f t="shared" si="2"/>
      </c>
      <c r="AU44" s="1">
        <f t="shared" si="3"/>
      </c>
      <c r="AV44" s="1">
        <f t="shared" si="4"/>
      </c>
      <c r="AW44" s="1">
        <f t="shared" si="5"/>
      </c>
      <c r="AX44" s="1">
        <f t="shared" si="6"/>
      </c>
      <c r="AY44" s="1">
        <f t="shared" si="7"/>
      </c>
      <c r="AZ44" s="1">
        <f t="shared" si="8"/>
      </c>
      <c r="BA44" s="1">
        <f t="shared" si="9"/>
      </c>
    </row>
    <row r="45" spans="1:53" ht="18" customHeight="1" thickBot="1">
      <c r="A45" s="165"/>
      <c r="B45" s="163" t="s">
        <v>57</v>
      </c>
      <c r="C45" s="164"/>
      <c r="D45" s="164"/>
      <c r="E45" s="94"/>
      <c r="F45" s="95"/>
      <c r="G45" s="94"/>
      <c r="H45" s="95"/>
      <c r="I45" s="94"/>
      <c r="J45" s="95"/>
      <c r="K45" s="94"/>
      <c r="L45" s="95"/>
      <c r="M45" s="94"/>
      <c r="N45" s="95"/>
      <c r="O45" s="94"/>
      <c r="P45" s="95"/>
      <c r="Q45" s="94"/>
      <c r="R45" s="95"/>
      <c r="S45" s="94"/>
      <c r="T45" s="95"/>
      <c r="U45" s="87"/>
      <c r="V45" s="88"/>
      <c r="W45" s="66"/>
      <c r="X45" s="66"/>
      <c r="Y45" s="66"/>
      <c r="Z45" s="66"/>
      <c r="AA45" s="67"/>
      <c r="AR45" s="1">
        <f t="shared" si="0"/>
      </c>
      <c r="AS45" s="1">
        <f t="shared" si="1"/>
      </c>
      <c r="AT45" s="1">
        <f t="shared" si="2"/>
      </c>
      <c r="AU45" s="1">
        <f t="shared" si="3"/>
      </c>
      <c r="AV45" s="1">
        <f t="shared" si="4"/>
      </c>
      <c r="AW45" s="1">
        <f t="shared" si="5"/>
      </c>
      <c r="AX45" s="1">
        <f t="shared" si="6"/>
      </c>
      <c r="AY45" s="1">
        <f t="shared" si="7"/>
      </c>
      <c r="AZ45" s="1">
        <f t="shared" si="8"/>
      </c>
      <c r="BA45" s="1">
        <f t="shared" si="9"/>
      </c>
    </row>
    <row r="46" spans="1:53" ht="18" customHeight="1" thickBot="1">
      <c r="A46" s="165"/>
      <c r="B46" s="163" t="s">
        <v>73</v>
      </c>
      <c r="C46" s="164"/>
      <c r="D46" s="164"/>
      <c r="E46" s="94"/>
      <c r="F46" s="95"/>
      <c r="G46" s="94"/>
      <c r="H46" s="95"/>
      <c r="I46" s="94"/>
      <c r="J46" s="95"/>
      <c r="K46" s="94"/>
      <c r="L46" s="95"/>
      <c r="M46" s="94"/>
      <c r="N46" s="95"/>
      <c r="O46" s="94"/>
      <c r="P46" s="95"/>
      <c r="Q46" s="94"/>
      <c r="R46" s="95"/>
      <c r="S46" s="94"/>
      <c r="T46" s="95"/>
      <c r="U46" s="87"/>
      <c r="V46" s="88"/>
      <c r="W46" s="66"/>
      <c r="X46" s="66"/>
      <c r="Y46" s="66"/>
      <c r="Z46" s="66"/>
      <c r="AA46" s="67"/>
      <c r="AR46" s="1">
        <f t="shared" si="0"/>
      </c>
      <c r="AS46" s="1">
        <f t="shared" si="1"/>
      </c>
      <c r="AT46" s="1">
        <f t="shared" si="2"/>
      </c>
      <c r="AU46" s="1">
        <f t="shared" si="3"/>
      </c>
      <c r="AV46" s="1">
        <f t="shared" si="4"/>
      </c>
      <c r="AW46" s="1">
        <f t="shared" si="5"/>
      </c>
      <c r="AX46" s="1">
        <f t="shared" si="6"/>
      </c>
      <c r="AY46" s="1">
        <f t="shared" si="7"/>
      </c>
      <c r="AZ46" s="1">
        <f t="shared" si="8"/>
      </c>
      <c r="BA46" s="1">
        <f t="shared" si="9"/>
      </c>
    </row>
    <row r="47" spans="1:53" ht="18" customHeight="1" thickBot="1">
      <c r="A47" s="165"/>
      <c r="B47" s="163" t="s">
        <v>58</v>
      </c>
      <c r="C47" s="164"/>
      <c r="D47" s="164"/>
      <c r="E47" s="94"/>
      <c r="F47" s="95"/>
      <c r="G47" s="94"/>
      <c r="H47" s="95"/>
      <c r="I47" s="94"/>
      <c r="J47" s="95"/>
      <c r="K47" s="94"/>
      <c r="L47" s="95"/>
      <c r="M47" s="94"/>
      <c r="N47" s="95"/>
      <c r="O47" s="94"/>
      <c r="P47" s="95"/>
      <c r="Q47" s="94"/>
      <c r="R47" s="95"/>
      <c r="S47" s="94"/>
      <c r="T47" s="95"/>
      <c r="U47" s="87"/>
      <c r="V47" s="88"/>
      <c r="W47" s="66"/>
      <c r="X47" s="66"/>
      <c r="Y47" s="66"/>
      <c r="Z47" s="66"/>
      <c r="AA47" s="67"/>
      <c r="AR47" s="1">
        <f t="shared" si="0"/>
      </c>
      <c r="AS47" s="1">
        <f t="shared" si="1"/>
      </c>
      <c r="AT47" s="1">
        <f t="shared" si="2"/>
      </c>
      <c r="AU47" s="1">
        <f t="shared" si="3"/>
      </c>
      <c r="AV47" s="1">
        <f t="shared" si="4"/>
      </c>
      <c r="AW47" s="1">
        <f t="shared" si="5"/>
      </c>
      <c r="AX47" s="1">
        <f t="shared" si="6"/>
      </c>
      <c r="AY47" s="1">
        <f t="shared" si="7"/>
      </c>
      <c r="AZ47" s="1">
        <f t="shared" si="8"/>
      </c>
      <c r="BA47" s="1">
        <f t="shared" si="9"/>
      </c>
    </row>
    <row r="48" spans="1:53" ht="18" customHeight="1" thickBot="1">
      <c r="A48" s="165"/>
      <c r="B48" s="163" t="s">
        <v>59</v>
      </c>
      <c r="C48" s="164"/>
      <c r="D48" s="164"/>
      <c r="E48" s="94"/>
      <c r="F48" s="95"/>
      <c r="G48" s="94"/>
      <c r="H48" s="95"/>
      <c r="I48" s="94"/>
      <c r="J48" s="95"/>
      <c r="K48" s="94"/>
      <c r="L48" s="95"/>
      <c r="M48" s="94"/>
      <c r="N48" s="95"/>
      <c r="O48" s="94"/>
      <c r="P48" s="95"/>
      <c r="Q48" s="94"/>
      <c r="R48" s="95"/>
      <c r="S48" s="94"/>
      <c r="T48" s="95"/>
      <c r="U48" s="87"/>
      <c r="V48" s="88"/>
      <c r="W48" s="66"/>
      <c r="X48" s="66"/>
      <c r="Y48" s="66"/>
      <c r="Z48" s="66"/>
      <c r="AA48" s="67"/>
      <c r="AR48" s="1">
        <f t="shared" si="0"/>
      </c>
      <c r="AS48" s="1">
        <f t="shared" si="1"/>
      </c>
      <c r="AT48" s="1">
        <f t="shared" si="2"/>
      </c>
      <c r="AU48" s="1">
        <f t="shared" si="3"/>
      </c>
      <c r="AV48" s="1">
        <f t="shared" si="4"/>
      </c>
      <c r="AW48" s="1">
        <f t="shared" si="5"/>
      </c>
      <c r="AX48" s="1">
        <f t="shared" si="6"/>
      </c>
      <c r="AY48" s="1">
        <f t="shared" si="7"/>
      </c>
      <c r="AZ48" s="1">
        <f t="shared" si="8"/>
      </c>
      <c r="BA48" s="1">
        <f t="shared" si="9"/>
      </c>
    </row>
    <row r="49" spans="1:53" ht="18" customHeight="1" thickBot="1">
      <c r="A49" s="165"/>
      <c r="B49" s="163" t="s">
        <v>60</v>
      </c>
      <c r="C49" s="164"/>
      <c r="D49" s="164"/>
      <c r="E49" s="94"/>
      <c r="F49" s="95"/>
      <c r="G49" s="94"/>
      <c r="H49" s="95"/>
      <c r="I49" s="94"/>
      <c r="J49" s="95"/>
      <c r="K49" s="94"/>
      <c r="L49" s="95"/>
      <c r="M49" s="94"/>
      <c r="N49" s="95"/>
      <c r="O49" s="94"/>
      <c r="P49" s="95"/>
      <c r="Q49" s="94"/>
      <c r="R49" s="95"/>
      <c r="S49" s="94"/>
      <c r="T49" s="95"/>
      <c r="U49" s="87"/>
      <c r="V49" s="88"/>
      <c r="W49" s="66"/>
      <c r="X49" s="66"/>
      <c r="Y49" s="66"/>
      <c r="Z49" s="66"/>
      <c r="AA49" s="67"/>
      <c r="AR49" s="1">
        <f t="shared" si="0"/>
      </c>
      <c r="AS49" s="1">
        <f t="shared" si="1"/>
      </c>
      <c r="AT49" s="1">
        <f t="shared" si="2"/>
      </c>
      <c r="AU49" s="1">
        <f t="shared" si="3"/>
      </c>
      <c r="AV49" s="1">
        <f t="shared" si="4"/>
      </c>
      <c r="AW49" s="1">
        <f t="shared" si="5"/>
      </c>
      <c r="AX49" s="1">
        <f t="shared" si="6"/>
      </c>
      <c r="AY49" s="1">
        <f t="shared" si="7"/>
      </c>
      <c r="AZ49" s="1">
        <f t="shared" si="8"/>
      </c>
      <c r="BA49" s="1">
        <f t="shared" si="9"/>
      </c>
    </row>
    <row r="50" spans="1:53" ht="18" customHeight="1" thickBot="1">
      <c r="A50" s="165"/>
      <c r="B50" s="163" t="s">
        <v>61</v>
      </c>
      <c r="C50" s="164"/>
      <c r="D50" s="164"/>
      <c r="E50" s="94"/>
      <c r="F50" s="95"/>
      <c r="G50" s="94"/>
      <c r="H50" s="95"/>
      <c r="I50" s="94"/>
      <c r="J50" s="95"/>
      <c r="K50" s="94"/>
      <c r="L50" s="95"/>
      <c r="M50" s="94"/>
      <c r="N50" s="95"/>
      <c r="O50" s="94"/>
      <c r="P50" s="95"/>
      <c r="Q50" s="94"/>
      <c r="R50" s="95"/>
      <c r="S50" s="94"/>
      <c r="T50" s="95"/>
      <c r="U50" s="87"/>
      <c r="V50" s="88"/>
      <c r="W50" s="66"/>
      <c r="X50" s="66"/>
      <c r="Y50" s="66"/>
      <c r="Z50" s="66"/>
      <c r="AA50" s="67"/>
      <c r="AR50" s="1">
        <f t="shared" si="0"/>
      </c>
      <c r="AS50" s="1">
        <f t="shared" si="1"/>
      </c>
      <c r="AT50" s="1">
        <f t="shared" si="2"/>
      </c>
      <c r="AU50" s="1">
        <f t="shared" si="3"/>
      </c>
      <c r="AV50" s="1">
        <f t="shared" si="4"/>
      </c>
      <c r="AW50" s="1">
        <f t="shared" si="5"/>
      </c>
      <c r="AX50" s="1">
        <f t="shared" si="6"/>
      </c>
      <c r="AY50" s="1">
        <f t="shared" si="7"/>
      </c>
      <c r="AZ50" s="1">
        <f t="shared" si="8"/>
      </c>
      <c r="BA50" s="1">
        <f t="shared" si="9"/>
      </c>
    </row>
    <row r="51" spans="1:53" ht="18" customHeight="1" thickBot="1">
      <c r="A51" s="165"/>
      <c r="B51" s="163" t="s">
        <v>62</v>
      </c>
      <c r="C51" s="164"/>
      <c r="D51" s="164"/>
      <c r="E51" s="94"/>
      <c r="F51" s="95"/>
      <c r="G51" s="94"/>
      <c r="H51" s="95"/>
      <c r="I51" s="94"/>
      <c r="J51" s="95"/>
      <c r="K51" s="94"/>
      <c r="L51" s="95"/>
      <c r="M51" s="94"/>
      <c r="N51" s="95"/>
      <c r="O51" s="94"/>
      <c r="P51" s="95"/>
      <c r="Q51" s="94"/>
      <c r="R51" s="95"/>
      <c r="S51" s="94"/>
      <c r="T51" s="95"/>
      <c r="U51" s="87"/>
      <c r="V51" s="88"/>
      <c r="W51" s="66"/>
      <c r="X51" s="66"/>
      <c r="Y51" s="66"/>
      <c r="Z51" s="66"/>
      <c r="AA51" s="67"/>
      <c r="AR51" s="1">
        <f t="shared" si="0"/>
      </c>
      <c r="AS51" s="1">
        <f t="shared" si="1"/>
      </c>
      <c r="AT51" s="1">
        <f t="shared" si="2"/>
      </c>
      <c r="AU51" s="1">
        <f t="shared" si="3"/>
      </c>
      <c r="AV51" s="1">
        <f t="shared" si="4"/>
      </c>
      <c r="AW51" s="1">
        <f t="shared" si="5"/>
      </c>
      <c r="AX51" s="1">
        <f t="shared" si="6"/>
      </c>
      <c r="AY51" s="1">
        <f t="shared" si="7"/>
      </c>
      <c r="AZ51" s="1">
        <f t="shared" si="8"/>
      </c>
      <c r="BA51" s="1">
        <f t="shared" si="9"/>
      </c>
    </row>
    <row r="52" spans="1:53" ht="18" customHeight="1" thickBot="1">
      <c r="A52" s="165"/>
      <c r="B52" s="163" t="s">
        <v>63</v>
      </c>
      <c r="C52" s="164"/>
      <c r="D52" s="164"/>
      <c r="E52" s="94"/>
      <c r="F52" s="95"/>
      <c r="G52" s="94"/>
      <c r="H52" s="95"/>
      <c r="I52" s="94"/>
      <c r="J52" s="95"/>
      <c r="K52" s="94"/>
      <c r="L52" s="95"/>
      <c r="M52" s="94"/>
      <c r="N52" s="95"/>
      <c r="O52" s="94"/>
      <c r="P52" s="95"/>
      <c r="Q52" s="94"/>
      <c r="R52" s="95"/>
      <c r="S52" s="94"/>
      <c r="T52" s="95"/>
      <c r="U52" s="87"/>
      <c r="V52" s="88"/>
      <c r="W52" s="66"/>
      <c r="X52" s="66"/>
      <c r="Y52" s="66"/>
      <c r="Z52" s="66"/>
      <c r="AA52" s="67"/>
      <c r="AR52" s="1">
        <f t="shared" si="0"/>
      </c>
      <c r="AS52" s="1">
        <f t="shared" si="1"/>
      </c>
      <c r="AT52" s="1">
        <f t="shared" si="2"/>
      </c>
      <c r="AU52" s="1">
        <f t="shared" si="3"/>
      </c>
      <c r="AV52" s="1">
        <f t="shared" si="4"/>
      </c>
      <c r="AW52" s="1">
        <f t="shared" si="5"/>
      </c>
      <c r="AX52" s="1">
        <f t="shared" si="6"/>
      </c>
      <c r="AY52" s="1">
        <f t="shared" si="7"/>
      </c>
      <c r="AZ52" s="1">
        <f t="shared" si="8"/>
      </c>
      <c r="BA52" s="1">
        <f t="shared" si="9"/>
      </c>
    </row>
    <row r="53" spans="1:53" ht="18" customHeight="1" thickBot="1">
      <c r="A53" s="166"/>
      <c r="B53" s="171"/>
      <c r="C53" s="172"/>
      <c r="D53" s="172"/>
      <c r="E53" s="96"/>
      <c r="F53" s="97"/>
      <c r="G53" s="96"/>
      <c r="H53" s="97"/>
      <c r="I53" s="96"/>
      <c r="J53" s="97"/>
      <c r="K53" s="96"/>
      <c r="L53" s="97"/>
      <c r="M53" s="96"/>
      <c r="N53" s="97"/>
      <c r="O53" s="96"/>
      <c r="P53" s="97"/>
      <c r="Q53" s="96"/>
      <c r="R53" s="97"/>
      <c r="S53" s="96"/>
      <c r="T53" s="97"/>
      <c r="U53" s="89"/>
      <c r="V53" s="90"/>
      <c r="W53" s="68"/>
      <c r="X53" s="68"/>
      <c r="Y53" s="68"/>
      <c r="Z53" s="68"/>
      <c r="AA53" s="69"/>
      <c r="AR53" s="1">
        <f t="shared" si="0"/>
      </c>
      <c r="AS53" s="1">
        <f t="shared" si="1"/>
      </c>
      <c r="AT53" s="1">
        <f t="shared" si="2"/>
      </c>
      <c r="AU53" s="1">
        <f t="shared" si="3"/>
      </c>
      <c r="AV53" s="1">
        <f t="shared" si="4"/>
      </c>
      <c r="AW53" s="1">
        <f t="shared" si="5"/>
      </c>
      <c r="AX53" s="1">
        <f t="shared" si="6"/>
      </c>
      <c r="AY53" s="1">
        <f t="shared" si="7"/>
      </c>
      <c r="AZ53" s="1">
        <f t="shared" si="8"/>
      </c>
      <c r="BA53" s="1">
        <f t="shared" si="9"/>
      </c>
    </row>
    <row r="54" ht="12">
      <c r="A54" s="20"/>
    </row>
    <row r="55" spans="1:4" ht="12" hidden="1">
      <c r="A55" s="24" t="s">
        <v>65</v>
      </c>
      <c r="B55" s="24">
        <v>1</v>
      </c>
      <c r="C55" s="24">
        <v>0</v>
      </c>
      <c r="D55" s="24" t="s">
        <v>70</v>
      </c>
    </row>
    <row r="56" spans="1:4" ht="12" hidden="1">
      <c r="A56" s="24" t="s">
        <v>66</v>
      </c>
      <c r="B56" s="24">
        <v>2</v>
      </c>
      <c r="C56" s="24">
        <v>1</v>
      </c>
      <c r="D56" s="24" t="s">
        <v>65</v>
      </c>
    </row>
    <row r="57" spans="1:4" ht="12" hidden="1">
      <c r="A57" s="24" t="s">
        <v>67</v>
      </c>
      <c r="C57" s="24">
        <v>2</v>
      </c>
      <c r="D57" s="24" t="s">
        <v>71</v>
      </c>
    </row>
    <row r="58" spans="1:3" ht="12" hidden="1">
      <c r="A58" s="24" t="s">
        <v>68</v>
      </c>
      <c r="C58" s="24">
        <v>3</v>
      </c>
    </row>
    <row r="59" ht="12" hidden="1">
      <c r="A59" s="24" t="s">
        <v>69</v>
      </c>
    </row>
    <row r="60" spans="1:17" ht="12" hidden="1">
      <c r="A60" s="2">
        <f>VALUE(CONCATENATE(20,V3,W3))</f>
        <v>20</v>
      </c>
      <c r="B60" s="2" t="e">
        <f>VALUE(CONCATENATE(V7,W7,X7,Y7))</f>
        <v>#VALUE!</v>
      </c>
      <c r="C60" s="2" t="e">
        <f>VALUE(CONCATENATE(B16,C16))</f>
        <v>#VALUE!</v>
      </c>
      <c r="D60" s="2">
        <f>VALUE(CONCATENATE(3,F16,G16))</f>
        <v>3</v>
      </c>
      <c r="E60" s="23" t="e">
        <f>VALUE(CONCATENATE(I16,J16))</f>
        <v>#VALUE!</v>
      </c>
      <c r="F60" s="2" t="e">
        <f>VALUE(CONCATENATE(K16,L16,M16))</f>
        <v>#VALUE!</v>
      </c>
      <c r="G60" s="2" t="e">
        <f>VALUE(CONCATENATE(N16,O16))</f>
        <v>#VALUE!</v>
      </c>
      <c r="H60" s="2" t="e">
        <f>VALUE(CONCATENATE(P16,Q16))</f>
        <v>#VALUE!</v>
      </c>
      <c r="I60" s="2" t="e">
        <f>VALUE(CONCATENATE(B23,C23))</f>
        <v>#VALUE!</v>
      </c>
      <c r="J60" s="2" t="e">
        <f>VALUE(CONCATENATE(D23,E23))</f>
        <v>#VALUE!</v>
      </c>
      <c r="K60" s="2" t="e">
        <f>VALUE(CONCATENATE(F23,G23))</f>
        <v>#VALUE!</v>
      </c>
      <c r="L60" s="2" t="e">
        <f>VALUE(CONCATENATE(H23,I23))</f>
        <v>#VALUE!</v>
      </c>
      <c r="M60" s="2" t="e">
        <f>VALUE(CONCATENATE(J23,K23,L23))</f>
        <v>#VALUE!</v>
      </c>
      <c r="N60" s="2" t="e">
        <f>VALUE(CONCATENATE(M23,N23,O23))</f>
        <v>#VALUE!</v>
      </c>
      <c r="O60" s="2" t="e">
        <f>VALUE(CONCATENATE(P23,Q23,R23))</f>
        <v>#VALUE!</v>
      </c>
      <c r="P60" s="2" t="e">
        <f>VALUE(CONCATENATE(S23,T23,U23))</f>
        <v>#VALUE!</v>
      </c>
      <c r="Q60" s="2" t="e">
        <f>VALUE(CONCATENATE(V23,W23,X23))</f>
        <v>#VALUE!</v>
      </c>
    </row>
    <row r="61" ht="12" hidden="1">
      <c r="A61" s="2" t="str">
        <f>CONCATENATE(E30,F30,"|",G30,H30,"|",I30,J30,"|",K30,L30,"|",M30,N30,"|",O30,P30,"|",Q30,R30,"|",S30,T30)</f>
        <v>|||||||</v>
      </c>
    </row>
    <row r="62" ht="12" hidden="1">
      <c r="A62" s="2" t="str">
        <f aca="true" t="shared" si="10" ref="A62:A84">CONCATENATE(E31,F31,"|",G31,H31,"|",I31,J31,"|",K31,L31,"|",M31,N31,"|",O31,P31,"|",Q31,R31,"|",S31,T31)</f>
        <v>|||||||</v>
      </c>
    </row>
    <row r="63" ht="12" hidden="1">
      <c r="A63" s="2" t="str">
        <f t="shared" si="10"/>
        <v>|||||||</v>
      </c>
    </row>
    <row r="64" ht="12" hidden="1">
      <c r="A64" s="2" t="str">
        <f t="shared" si="10"/>
        <v>|||||||</v>
      </c>
    </row>
    <row r="65" ht="12" hidden="1">
      <c r="A65" s="2" t="str">
        <f t="shared" si="10"/>
        <v>|||||||</v>
      </c>
    </row>
    <row r="66" ht="12" hidden="1">
      <c r="A66" s="2" t="str">
        <f t="shared" si="10"/>
        <v>|||||||</v>
      </c>
    </row>
    <row r="67" ht="12" hidden="1">
      <c r="A67" s="2" t="str">
        <f t="shared" si="10"/>
        <v>|||||||</v>
      </c>
    </row>
    <row r="68" ht="12" hidden="1">
      <c r="A68" s="2" t="str">
        <f t="shared" si="10"/>
        <v>|||||||</v>
      </c>
    </row>
    <row r="69" ht="12" hidden="1">
      <c r="A69" s="2" t="str">
        <f t="shared" si="10"/>
        <v>|||||||</v>
      </c>
    </row>
    <row r="70" ht="12" hidden="1">
      <c r="A70" s="2" t="str">
        <f t="shared" si="10"/>
        <v>|||||||</v>
      </c>
    </row>
    <row r="71" ht="12" hidden="1">
      <c r="A71" s="2" t="str">
        <f t="shared" si="10"/>
        <v>|||||||</v>
      </c>
    </row>
    <row r="72" ht="12" hidden="1">
      <c r="A72" s="2" t="str">
        <f t="shared" si="10"/>
        <v>|||||||</v>
      </c>
    </row>
    <row r="73" ht="12" hidden="1">
      <c r="A73" s="2" t="str">
        <f t="shared" si="10"/>
        <v>|||||||</v>
      </c>
    </row>
    <row r="74" ht="12" hidden="1">
      <c r="A74" s="2" t="str">
        <f t="shared" si="10"/>
        <v>|||||||</v>
      </c>
    </row>
    <row r="75" ht="12" hidden="1">
      <c r="A75" s="2" t="str">
        <f t="shared" si="10"/>
        <v>|||||||</v>
      </c>
    </row>
    <row r="76" ht="12" hidden="1">
      <c r="A76" s="2" t="str">
        <f t="shared" si="10"/>
        <v>|||||||</v>
      </c>
    </row>
    <row r="77" ht="12" hidden="1">
      <c r="A77" s="2" t="str">
        <f t="shared" si="10"/>
        <v>|||||||</v>
      </c>
    </row>
    <row r="78" ht="12" hidden="1">
      <c r="A78" s="2" t="str">
        <f t="shared" si="10"/>
        <v>|||||||</v>
      </c>
    </row>
    <row r="79" ht="12" hidden="1">
      <c r="A79" s="2" t="str">
        <f t="shared" si="10"/>
        <v>|||||||</v>
      </c>
    </row>
    <row r="80" ht="12" hidden="1">
      <c r="A80" s="2" t="str">
        <f t="shared" si="10"/>
        <v>|||||||</v>
      </c>
    </row>
    <row r="81" ht="12" hidden="1">
      <c r="A81" s="2" t="str">
        <f t="shared" si="10"/>
        <v>|||||||</v>
      </c>
    </row>
    <row r="82" ht="12" hidden="1">
      <c r="A82" s="2" t="str">
        <f t="shared" si="10"/>
        <v>|||||||</v>
      </c>
    </row>
    <row r="83" ht="12" hidden="1">
      <c r="A83" s="2" t="str">
        <f t="shared" si="10"/>
        <v>|||||||</v>
      </c>
    </row>
    <row r="84" ht="12" hidden="1">
      <c r="A84" s="2" t="str">
        <f t="shared" si="10"/>
        <v>|||||||</v>
      </c>
    </row>
  </sheetData>
  <sheetProtection password="CC48" sheet="1"/>
  <mergeCells count="348">
    <mergeCell ref="B53:D53"/>
    <mergeCell ref="B51:D51"/>
    <mergeCell ref="B52:D52"/>
    <mergeCell ref="B49:D49"/>
    <mergeCell ref="B50:D50"/>
    <mergeCell ref="B44:D44"/>
    <mergeCell ref="B41:D41"/>
    <mergeCell ref="B42:D42"/>
    <mergeCell ref="B47:D47"/>
    <mergeCell ref="B48:D48"/>
    <mergeCell ref="B45:D45"/>
    <mergeCell ref="B46:D46"/>
    <mergeCell ref="B35:D35"/>
    <mergeCell ref="B36:D36"/>
    <mergeCell ref="A30:A53"/>
    <mergeCell ref="B30:D30"/>
    <mergeCell ref="B31:D31"/>
    <mergeCell ref="B39:D39"/>
    <mergeCell ref="B40:D40"/>
    <mergeCell ref="B37:D37"/>
    <mergeCell ref="B38:D38"/>
    <mergeCell ref="B43:D43"/>
    <mergeCell ref="B32:D32"/>
    <mergeCell ref="B33:D33"/>
    <mergeCell ref="B34:D34"/>
    <mergeCell ref="E33:F33"/>
    <mergeCell ref="E34:F34"/>
    <mergeCell ref="G33:H33"/>
    <mergeCell ref="G34:H34"/>
    <mergeCell ref="V9:AA9"/>
    <mergeCell ref="P14:Q14"/>
    <mergeCell ref="R14:W14"/>
    <mergeCell ref="A10:AA10"/>
    <mergeCell ref="Z20:Z21"/>
    <mergeCell ref="A19:A23"/>
    <mergeCell ref="K14:M14"/>
    <mergeCell ref="N14:O14"/>
    <mergeCell ref="P15:Q16"/>
    <mergeCell ref="P22:R23"/>
    <mergeCell ref="A17:AA17"/>
    <mergeCell ref="B19:G20"/>
    <mergeCell ref="J19:X19"/>
    <mergeCell ref="Y19:Z19"/>
    <mergeCell ref="AA19:AA21"/>
    <mergeCell ref="J20:L21"/>
    <mergeCell ref="M20:O21"/>
    <mergeCell ref="P20:R21"/>
    <mergeCell ref="V7:Y7"/>
    <mergeCell ref="D21:E21"/>
    <mergeCell ref="F21:G21"/>
    <mergeCell ref="B14:D14"/>
    <mergeCell ref="E14:G14"/>
    <mergeCell ref="I14:J14"/>
    <mergeCell ref="B21:C21"/>
    <mergeCell ref="S20:U21"/>
    <mergeCell ref="V20:X21"/>
    <mergeCell ref="Y20:Y21"/>
    <mergeCell ref="J22:L23"/>
    <mergeCell ref="M22:O23"/>
    <mergeCell ref="V8:AA8"/>
    <mergeCell ref="R12:W12"/>
    <mergeCell ref="I2:T2"/>
    <mergeCell ref="V2:W2"/>
    <mergeCell ref="B5:U5"/>
    <mergeCell ref="V6:Y6"/>
    <mergeCell ref="B7:U7"/>
    <mergeCell ref="V3:W3"/>
    <mergeCell ref="B6:U6"/>
    <mergeCell ref="B8:U8"/>
    <mergeCell ref="B9:U9"/>
    <mergeCell ref="A12:A16"/>
    <mergeCell ref="B12:G12"/>
    <mergeCell ref="H12:H14"/>
    <mergeCell ref="I12:Q12"/>
    <mergeCell ref="A4:A9"/>
    <mergeCell ref="B4:U4"/>
    <mergeCell ref="E15:E16"/>
    <mergeCell ref="I30:J30"/>
    <mergeCell ref="U26:V29"/>
    <mergeCell ref="B22:C23"/>
    <mergeCell ref="D22:E23"/>
    <mergeCell ref="F22:G23"/>
    <mergeCell ref="B26:D26"/>
    <mergeCell ref="E26:H26"/>
    <mergeCell ref="K26:N27"/>
    <mergeCell ref="O26:R26"/>
    <mergeCell ref="A24:AA24"/>
    <mergeCell ref="E30:F30"/>
    <mergeCell ref="E31:F31"/>
    <mergeCell ref="E32:F32"/>
    <mergeCell ref="G30:H30"/>
    <mergeCell ref="G31:H31"/>
    <mergeCell ref="G32:H32"/>
    <mergeCell ref="E35:F35"/>
    <mergeCell ref="E36:F36"/>
    <mergeCell ref="E37:F37"/>
    <mergeCell ref="E38:F38"/>
    <mergeCell ref="E39:F39"/>
    <mergeCell ref="E40:F40"/>
    <mergeCell ref="E49:F49"/>
    <mergeCell ref="E50:F50"/>
    <mergeCell ref="E51:F51"/>
    <mergeCell ref="E52:F52"/>
    <mergeCell ref="E41:F41"/>
    <mergeCell ref="E42:F42"/>
    <mergeCell ref="E43:F43"/>
    <mergeCell ref="E44:F44"/>
    <mergeCell ref="E45:F45"/>
    <mergeCell ref="E46:F46"/>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E53:F53"/>
    <mergeCell ref="G51:H51"/>
    <mergeCell ref="G52:H52"/>
    <mergeCell ref="G53:H53"/>
    <mergeCell ref="E47:F47"/>
    <mergeCell ref="E48:F48"/>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Q30:R30"/>
    <mergeCell ref="Q31:R31"/>
    <mergeCell ref="Q32:R32"/>
    <mergeCell ref="Q33:R33"/>
    <mergeCell ref="Q34:R34"/>
    <mergeCell ref="Q35:R35"/>
    <mergeCell ref="Q36:R36"/>
    <mergeCell ref="Q37:R37"/>
    <mergeCell ref="Q38:R38"/>
    <mergeCell ref="Q39:R39"/>
    <mergeCell ref="Q40:R40"/>
    <mergeCell ref="Q51:R51"/>
    <mergeCell ref="Q52:R52"/>
    <mergeCell ref="Q41:R41"/>
    <mergeCell ref="Q42:R42"/>
    <mergeCell ref="Q43:R43"/>
    <mergeCell ref="Q44:R44"/>
    <mergeCell ref="Q45:R45"/>
    <mergeCell ref="Q46:R46"/>
    <mergeCell ref="S37:T37"/>
    <mergeCell ref="S38:T38"/>
    <mergeCell ref="Q47:R47"/>
    <mergeCell ref="Q48:R48"/>
    <mergeCell ref="Q49:R49"/>
    <mergeCell ref="Q50:R50"/>
    <mergeCell ref="S43:T43"/>
    <mergeCell ref="S44:T44"/>
    <mergeCell ref="S47:T47"/>
    <mergeCell ref="S48:T48"/>
    <mergeCell ref="Q53:R53"/>
    <mergeCell ref="S30:T30"/>
    <mergeCell ref="S31:T31"/>
    <mergeCell ref="S32:T32"/>
    <mergeCell ref="S33:T33"/>
    <mergeCell ref="S34:T34"/>
    <mergeCell ref="S36:T36"/>
    <mergeCell ref="S35:T35"/>
    <mergeCell ref="S45:T45"/>
    <mergeCell ref="S46:T46"/>
    <mergeCell ref="S49:T49"/>
    <mergeCell ref="S50:T50"/>
    <mergeCell ref="S51:T51"/>
    <mergeCell ref="S52:T52"/>
    <mergeCell ref="S53:T53"/>
    <mergeCell ref="U30:V30"/>
    <mergeCell ref="U31:V31"/>
    <mergeCell ref="U32:V32"/>
    <mergeCell ref="U33:V33"/>
    <mergeCell ref="U34:V34"/>
    <mergeCell ref="U35:V35"/>
    <mergeCell ref="U36:V36"/>
    <mergeCell ref="U48:V48"/>
    <mergeCell ref="U37:V37"/>
    <mergeCell ref="U38:V38"/>
    <mergeCell ref="U39:V39"/>
    <mergeCell ref="U40:V40"/>
    <mergeCell ref="U41:V41"/>
    <mergeCell ref="U42:V42"/>
    <mergeCell ref="B15:D16"/>
    <mergeCell ref="F15:G16"/>
    <mergeCell ref="I15:J16"/>
    <mergeCell ref="K15:M16"/>
    <mergeCell ref="N15:O16"/>
    <mergeCell ref="U43:V43"/>
    <mergeCell ref="S39:T39"/>
    <mergeCell ref="S40:T40"/>
    <mergeCell ref="S41:T41"/>
    <mergeCell ref="S42:T42"/>
    <mergeCell ref="W30:AA30"/>
    <mergeCell ref="U49:V49"/>
    <mergeCell ref="U50:V50"/>
    <mergeCell ref="U51:V51"/>
    <mergeCell ref="U52:V52"/>
    <mergeCell ref="U53:V53"/>
    <mergeCell ref="U44:V44"/>
    <mergeCell ref="U45:V45"/>
    <mergeCell ref="U46:V46"/>
    <mergeCell ref="U47:V47"/>
    <mergeCell ref="W26:AA26"/>
    <mergeCell ref="W27:AA29"/>
    <mergeCell ref="S22:U23"/>
    <mergeCell ref="V22:X23"/>
    <mergeCell ref="Y22:Y23"/>
    <mergeCell ref="Z22:Z23"/>
    <mergeCell ref="AA22:AA23"/>
    <mergeCell ref="W40:AA40"/>
    <mergeCell ref="W41:AA41"/>
    <mergeCell ref="W31:AA31"/>
    <mergeCell ref="W32:AA32"/>
    <mergeCell ref="W33:AA33"/>
    <mergeCell ref="W34:AA34"/>
    <mergeCell ref="W35:AA35"/>
    <mergeCell ref="W50:AA50"/>
    <mergeCell ref="W51:AA51"/>
    <mergeCell ref="W52:AA52"/>
    <mergeCell ref="W53:AA53"/>
    <mergeCell ref="W42:AA42"/>
    <mergeCell ref="W43:AA43"/>
    <mergeCell ref="W44:AA44"/>
    <mergeCell ref="W45:AA45"/>
    <mergeCell ref="W46:AA46"/>
    <mergeCell ref="W47:AA47"/>
    <mergeCell ref="I26:J29"/>
    <mergeCell ref="K28:L29"/>
    <mergeCell ref="M28:N29"/>
    <mergeCell ref="O27:P29"/>
    <mergeCell ref="W48:AA48"/>
    <mergeCell ref="W49:AA49"/>
    <mergeCell ref="W36:AA36"/>
    <mergeCell ref="W37:AA37"/>
    <mergeCell ref="W38:AA38"/>
    <mergeCell ref="W39:AA39"/>
    <mergeCell ref="A1:H3"/>
    <mergeCell ref="Q27:R29"/>
    <mergeCell ref="S26:T29"/>
    <mergeCell ref="H15:H16"/>
    <mergeCell ref="V4:AA5"/>
    <mergeCell ref="Z6:AA7"/>
    <mergeCell ref="H19:I21"/>
    <mergeCell ref="H22:I23"/>
    <mergeCell ref="E27:F29"/>
    <mergeCell ref="G27:H29"/>
  </mergeCells>
  <conditionalFormatting sqref="K30:L53">
    <cfRule type="expression" priority="9" dxfId="0" stopIfTrue="1">
      <formula>SUM($E30:$J30)&gt;$K30</formula>
    </cfRule>
    <cfRule type="expression" priority="14" dxfId="0" stopIfTrue="1">
      <formula>$K30&lt;$O30</formula>
    </cfRule>
    <cfRule type="expression" priority="19" dxfId="0" stopIfTrue="1">
      <formula>AND($K30&gt;$M30,$M30&lt;&gt;"")</formula>
    </cfRule>
  </conditionalFormatting>
  <conditionalFormatting sqref="U30:V53">
    <cfRule type="expression" priority="2" dxfId="0" stopIfTrue="1">
      <formula>AND($U30&lt;&gt;"",NOT(OR($U30="A",$U30="B",$U30="C",$U30="D",$U30="E")))</formula>
    </cfRule>
    <cfRule type="expression" priority="11" dxfId="0" stopIfTrue="1">
      <formula>AND(OR(E30&lt;&gt;"",G30&lt;&gt;"",I30&lt;&gt;"",K30&lt;&gt;"",M30&lt;&gt;"",O30&lt;&gt;"",Q30&lt;&gt;"",S30&lt;&gt;""),U30="")</formula>
    </cfRule>
  </conditionalFormatting>
  <conditionalFormatting sqref="E30:F53">
    <cfRule type="expression" priority="13" dxfId="0" stopIfTrue="1">
      <formula>$E30&lt;$O30</formula>
    </cfRule>
  </conditionalFormatting>
  <conditionalFormatting sqref="Q30:R53">
    <cfRule type="expression" priority="3" dxfId="0" stopIfTrue="1">
      <formula>AND($E30&gt;0,$Q30="")</formula>
    </cfRule>
    <cfRule type="expression" priority="4" dxfId="0" stopIfTrue="1">
      <formula>AND($E30&gt;0,$Q30="",$O30&lt;&gt;0)</formula>
    </cfRule>
    <cfRule type="expression" priority="12" dxfId="0" stopIfTrue="1">
      <formula>AND($O30&gt;0,$Q30="")</formula>
    </cfRule>
  </conditionalFormatting>
  <conditionalFormatting sqref="O30:P53">
    <cfRule type="expression" priority="5" dxfId="0" stopIfTrue="1">
      <formula>AND($E30&gt;0,$O30="")</formula>
    </cfRule>
    <cfRule type="expression" priority="8" dxfId="0" stopIfTrue="1">
      <formula>AND($O30="",$Q30&lt;&gt;"")</formula>
    </cfRule>
  </conditionalFormatting>
  <conditionalFormatting sqref="AA22:AA23">
    <cfRule type="expression" priority="1" dxfId="0" stopIfTrue="1">
      <formula>AND($AA22&lt;&gt;"",NOT(OR($AA22="p",$AA22="h",$AA22="x")))</formula>
    </cfRule>
  </conditionalFormatting>
  <dataValidations count="16">
    <dataValidation type="list" allowBlank="1" showInputMessage="1" showErrorMessage="1" sqref="R16">
      <formula1>$B$55:$B$56</formula1>
    </dataValidation>
    <dataValidation type="textLength" operator="equal" allowBlank="1" showInputMessage="1" showErrorMessage="1" error="Kentässä pitää olla kuusi kirjainta." sqref="B43:D43 B53:D53">
      <formula1>6</formula1>
    </dataValidation>
    <dataValidation type="whole" allowBlank="1" showInputMessage="1" showErrorMessage="1" error="Numeron pitää olla kokonaisluku välillä 10-99." sqref="V3:W3">
      <formula1>10</formula1>
      <formula2>99</formula2>
    </dataValidation>
    <dataValidation type="whole" allowBlank="1" showInputMessage="1" showErrorMessage="1" error="Pitää olla numero välillä 1-9999." sqref="V7:Y7">
      <formula1>0</formula1>
      <formula2>9999</formula2>
    </dataValidation>
    <dataValidation type="whole" allowBlank="1" showInputMessage="1" showErrorMessage="1" error="Pitää olla numero väliltä 600-800." sqref="B15:D16">
      <formula1>600</formula1>
      <formula2>800</formula2>
    </dataValidation>
    <dataValidation type="whole" allowBlank="1" showInputMessage="1" showErrorMessage="1" error="Pitää olla numero väliltä 10-99." sqref="F15:G16">
      <formula1>10</formula1>
      <formula2>99</formula2>
    </dataValidation>
    <dataValidation type="whole" allowBlank="1" showInputMessage="1" showErrorMessage="1" error="Pitää olla numero." sqref="O30:T53 E30:L53">
      <formula1>0</formula1>
      <formula2>999</formula2>
    </dataValidation>
    <dataValidation type="textLength" operator="equal" allowBlank="1" showInputMessage="1" showErrorMessage="1" error="Seurantatehon pitää olla A, B, C, D tai E." sqref="U30:V53">
      <formula1>1</formula1>
    </dataValidation>
    <dataValidation type="textLength" operator="equal" allowBlank="1" showInputMessage="1" showErrorMessage="1" error="Pitää olla H, P tai X." sqref="AA22:AA23">
      <formula1>1</formula1>
    </dataValidation>
    <dataValidation type="whole" allowBlank="1" showInputMessage="1" showErrorMessage="1" error="Pitää olla 0, 1, 2 tai 3." sqref="Y22:Z23">
      <formula1>0</formula1>
      <formula2>3</formula2>
    </dataValidation>
    <dataValidation type="decimal" allowBlank="1" showInputMessage="1" showErrorMessage="1" error="Pitää olla numero." sqref="I15:Q16 H22:I23">
      <formula1>0</formula1>
      <formula2>100</formula2>
    </dataValidation>
    <dataValidation type="decimal" allowBlank="1" showInputMessage="1" showErrorMessage="1" error="Pitää olla numero väliltä 0-1000." sqref="J22:X23">
      <formula1>0</formula1>
      <formula2>1000</formula2>
    </dataValidation>
    <dataValidation type="decimal" allowBlank="1" showInputMessage="1" showErrorMessage="1" error="Pitää olla numero väliltä 0-100." sqref="B22:G23">
      <formula1>0</formula1>
      <formula2>100</formula2>
    </dataValidation>
    <dataValidation type="custom" operator="equal" allowBlank="1" showInputMessage="1" showErrorMessage="1" sqref="M31:N53">
      <formula1>OR(ISNUMBER(M31),M31="+",M31="++",M31="-",M31="--")</formula1>
    </dataValidation>
    <dataValidation type="custom" operator="equal" allowBlank="1" showInputMessage="1" showErrorMessage="1" error="Pitää olla numero, +, ++, - tai --." sqref="M30:N30">
      <formula1>OR(ISNUMBER(M30),M30="+",M30="++",M30="-",M30="--")</formula1>
    </dataValidation>
    <dataValidation type="custom" operator="equal" allowBlank="1" showInputMessage="1" showErrorMessage="1" error="Pitää olla P, A, B, C tai D." sqref="H15:H16">
      <formula1>AND(LEN(H15)=1,OR(H15="P",H15="A",H15="B",H15="C",H15="D"))</formula1>
    </dataValidation>
  </dataValidations>
  <printOptions/>
  <pageMargins left="0.27569444444444446" right="0.27569444444444446" top="0.07847222222222222" bottom="0.07847222222222222" header="0.5118055555555556" footer="0.5118055555555556"/>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Jouni Väliaho</dc:creator>
  <cp:keywords/>
  <dc:description/>
  <cp:lastModifiedBy>hmhannul</cp:lastModifiedBy>
  <cp:lastPrinted>2005-09-20T18:49:55Z</cp:lastPrinted>
  <dcterms:created xsi:type="dcterms:W3CDTF">2005-09-01T17:06:00Z</dcterms:created>
  <dcterms:modified xsi:type="dcterms:W3CDTF">2017-08-31T12:41:41Z</dcterms:modified>
  <cp:category/>
  <cp:version/>
  <cp:contentType/>
  <cp:contentStatus/>
  <cp:revision>1</cp:revision>
</cp:coreProperties>
</file>